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2024\LELANG 2024\FISIK REHAB WISMA ATLET\"/>
    </mc:Choice>
  </mc:AlternateContent>
  <xr:revisionPtr revIDLastSave="0" documentId="8_{D4DF6794-5F23-419C-9FB9-2D577ADE75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SI" sheetId="2" r:id="rId1"/>
    <sheet name="RAB PENAWARAN" sheetId="1" r:id="rId2"/>
  </sheets>
  <definedNames>
    <definedName name="_xlnm.Print_Area" localSheetId="1">'RAB PENAWARAN'!$A$1:$I$152</definedName>
    <definedName name="_xlnm.Print_Area" localSheetId="0">REKAPITULASI!$A$1:$K$34</definedName>
    <definedName name="_xlnm.Print_Titles" localSheetId="1">'RAB PENAWARAN'!$7:$7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4" i="1" l="1"/>
  <c r="H111" i="1"/>
  <c r="H97" i="1"/>
  <c r="H113" i="1" s="1"/>
  <c r="H73" i="1"/>
  <c r="H105" i="1"/>
  <c r="H47" i="1"/>
  <c r="H48" i="1" s="1"/>
  <c r="H44" i="1"/>
  <c r="H45" i="1" s="1"/>
  <c r="H41" i="1"/>
  <c r="H42" i="1" s="1"/>
  <c r="H29" i="1"/>
  <c r="H30" i="1" s="1"/>
  <c r="H31" i="1" s="1"/>
  <c r="H32" i="1" s="1"/>
  <c r="H33" i="1" s="1"/>
  <c r="H72" i="1"/>
  <c r="H65" i="1"/>
  <c r="H66" i="1" s="1"/>
  <c r="H64" i="1"/>
  <c r="H60" i="1"/>
  <c r="H61" i="1" s="1"/>
  <c r="H62" i="1" s="1"/>
  <c r="H58" i="1"/>
  <c r="H57" i="1"/>
  <c r="H56" i="1"/>
  <c r="H54" i="1"/>
  <c r="H53" i="1"/>
  <c r="H52" i="1"/>
  <c r="H20" i="1"/>
  <c r="H102" i="1" s="1"/>
  <c r="H103" i="1" s="1"/>
  <c r="H21" i="1" l="1"/>
  <c r="H22" i="1" s="1"/>
  <c r="H23" i="1" s="1"/>
  <c r="H24" i="1" s="1"/>
  <c r="H25" i="1" s="1"/>
  <c r="H26" i="1" s="1"/>
  <c r="H27" i="1" s="1"/>
  <c r="I133" i="1" l="1"/>
  <c r="I132" i="1"/>
  <c r="I131" i="1"/>
  <c r="I126" i="1"/>
  <c r="I125" i="1"/>
  <c r="I124" i="1"/>
  <c r="I123" i="1"/>
  <c r="I122" i="1"/>
  <c r="I117" i="1"/>
  <c r="I116" i="1"/>
  <c r="I118" i="1" s="1"/>
  <c r="I113" i="1"/>
  <c r="I112" i="1"/>
  <c r="I111" i="1"/>
  <c r="I110" i="1"/>
  <c r="I109" i="1"/>
  <c r="I106" i="1"/>
  <c r="I105" i="1"/>
  <c r="I104" i="1"/>
  <c r="I103" i="1"/>
  <c r="I102" i="1"/>
  <c r="I97" i="1"/>
  <c r="I96" i="1"/>
  <c r="I95" i="1"/>
  <c r="I94" i="1"/>
  <c r="I93" i="1"/>
  <c r="I92" i="1"/>
  <c r="I89" i="1"/>
  <c r="I88" i="1"/>
  <c r="I83" i="1"/>
  <c r="I82" i="1"/>
  <c r="I84" i="1" s="1"/>
  <c r="I79" i="1"/>
  <c r="I78" i="1"/>
  <c r="I77" i="1"/>
  <c r="I76" i="1"/>
  <c r="I73" i="1"/>
  <c r="I72" i="1"/>
  <c r="I71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48" i="1"/>
  <c r="I47" i="1"/>
  <c r="I46" i="1"/>
  <c r="I45" i="1"/>
  <c r="I44" i="1"/>
  <c r="I43" i="1"/>
  <c r="I42" i="1"/>
  <c r="I41" i="1"/>
  <c r="I40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1" i="1"/>
  <c r="I12" i="1"/>
  <c r="I13" i="1"/>
  <c r="I14" i="1"/>
  <c r="I15" i="1"/>
  <c r="I16" i="1"/>
  <c r="I17" i="1"/>
  <c r="I10" i="1"/>
  <c r="I90" i="1" l="1"/>
  <c r="I107" i="1"/>
  <c r="I127" i="1"/>
  <c r="I128" i="1" s="1"/>
  <c r="I13" i="2" s="1"/>
  <c r="I18" i="1"/>
  <c r="I36" i="1"/>
  <c r="I49" i="1"/>
  <c r="I114" i="1"/>
  <c r="I68" i="1"/>
  <c r="I80" i="1"/>
  <c r="I98" i="1"/>
  <c r="I134" i="1"/>
  <c r="I135" i="1" s="1"/>
  <c r="I14" i="2" s="1"/>
  <c r="I74" i="1"/>
  <c r="I99" i="1" l="1"/>
  <c r="I11" i="2" s="1"/>
  <c r="I119" i="1"/>
  <c r="I12" i="2" s="1"/>
  <c r="I37" i="1"/>
  <c r="I9" i="2" s="1"/>
  <c r="I85" i="1"/>
  <c r="I10" i="2" s="1"/>
  <c r="I15" i="2" l="1"/>
  <c r="I16" i="2" s="1"/>
  <c r="I17" i="2" s="1"/>
  <c r="I18" i="2" s="1"/>
  <c r="J68" i="1" s="1"/>
  <c r="J134" i="1" l="1"/>
  <c r="J50" i="1"/>
  <c r="J19" i="1"/>
  <c r="J39" i="1" s="1"/>
  <c r="J101" i="1"/>
</calcChain>
</file>

<file path=xl/sharedStrings.xml><?xml version="1.0" encoding="utf-8"?>
<sst xmlns="http://schemas.openxmlformats.org/spreadsheetml/2006/main" count="421" uniqueCount="196">
  <si>
    <t>Pek. Bongkaran Dan Pengerokan Cat</t>
  </si>
  <si>
    <t>PEK. PAS. PLAFOND MES ATLIT DAN LOBY</t>
  </si>
  <si>
    <t>Pek. Cat Dinding Dan Pek. Pas. HPL Mes Atlit</t>
  </si>
  <si>
    <t>Pek. Cat Dinding Aula Dan Loby Utama</t>
  </si>
  <si>
    <t>Pek. Ruang Lift Lantai 1</t>
  </si>
  <si>
    <t>PEK. PENDAHULAUN GEDUNG LAUNDRY</t>
  </si>
  <si>
    <t>Pek. Perbaikan Gedung Laundry</t>
  </si>
  <si>
    <t>PEK. PENDAHULUAN GEDUNG FITNES</t>
  </si>
  <si>
    <t>Pek. Bongkaran Dan pengerokan Cat</t>
  </si>
  <si>
    <t>Pek. Pas. Plafond, Keramik Dan Cat</t>
  </si>
  <si>
    <t>Pek. Perbaikan Kanopi</t>
  </si>
  <si>
    <t>PEK. TOILET UMUM</t>
  </si>
  <si>
    <t>NO</t>
  </si>
  <si>
    <t>URAIAN PEKERJAAN</t>
  </si>
  <si>
    <t>VOLUME</t>
  </si>
  <si>
    <t>SAT</t>
  </si>
  <si>
    <t>ANALISA</t>
  </si>
  <si>
    <t>A</t>
  </si>
  <si>
    <t>PEK. PENDAHULUAN MES ATLIT DAN LOBY UTAMA</t>
  </si>
  <si>
    <t>I</t>
  </si>
  <si>
    <t>Sefty Work (K3)</t>
  </si>
  <si>
    <t>Helem</t>
  </si>
  <si>
    <t>Buah</t>
  </si>
  <si>
    <t>Taksir</t>
  </si>
  <si>
    <t>Masker</t>
  </si>
  <si>
    <t>Sepatu</t>
  </si>
  <si>
    <t>Rompi</t>
  </si>
  <si>
    <t>Sarung Tangan</t>
  </si>
  <si>
    <t>Body Harnest</t>
  </si>
  <si>
    <t>Kotak P3K</t>
  </si>
  <si>
    <t>Tabung Apar</t>
  </si>
  <si>
    <t>SUB TOTAL I</t>
  </si>
  <si>
    <t>II</t>
  </si>
  <si>
    <t>Pek. Bongkaran Plafond Selasar Bagian Luar Belakang</t>
  </si>
  <si>
    <t>m²</t>
  </si>
  <si>
    <t>Pek. Bongkaran Palfond Kamar Mandi</t>
  </si>
  <si>
    <t>Pek. Bongkaran Plafond Kamar Tidur</t>
  </si>
  <si>
    <t>Pek. Bongkaran Plafond Hall</t>
  </si>
  <si>
    <t>Pek. Bongkaran Plafond Koridor</t>
  </si>
  <si>
    <t>Pek. Bongkaran Plafond R. Loby Utama</t>
  </si>
  <si>
    <t>Pek. Bongkaran Lantai Keramik</t>
  </si>
  <si>
    <t>Pek. Bongkaran Dinding Keramik</t>
  </si>
  <si>
    <t>Pek. Pengerokan cat Sisi Kanan Lt 1</t>
  </si>
  <si>
    <t>A.4.7.1.1</t>
  </si>
  <si>
    <t>Pek. Pengerokan Cat Sisi Kiri Lt 1</t>
  </si>
  <si>
    <t>Pek. Pengerokan Cat Sisi Kanan Lt 2</t>
  </si>
  <si>
    <t>Pek. Pengerokan Cat Sisi Kiri Lt 2</t>
  </si>
  <si>
    <t>Pek. Pengerokan Cat Bagian Dalam Aula</t>
  </si>
  <si>
    <t>Pek. Penegerokan Cat Bagian Luar Aula</t>
  </si>
  <si>
    <t>Pek. Bongkaran Kaca Loby Utama</t>
  </si>
  <si>
    <t>Ls</t>
  </si>
  <si>
    <t>Pek. Bongkaran Kaca Ruang Hall</t>
  </si>
  <si>
    <t>SUB TOTAL II</t>
  </si>
  <si>
    <t>SUB TOTAL A</t>
  </si>
  <si>
    <t>B</t>
  </si>
  <si>
    <t>Pek. Pas. Plafon</t>
  </si>
  <si>
    <t>-</t>
  </si>
  <si>
    <t>Pek. Pas. Plafond PVC Selasar Bagian Belakang Mes Atlit</t>
  </si>
  <si>
    <t>A.4.5.1.7 B</t>
  </si>
  <si>
    <t>Pek. Pas Plafond PVC Kamar Mandi</t>
  </si>
  <si>
    <t>Pek. Pas. Plfond PVC Kamar Tidur</t>
  </si>
  <si>
    <t>Pek. Pas. Plafond Gypsum Hall</t>
  </si>
  <si>
    <t>A.4.5.1.7</t>
  </si>
  <si>
    <t>Pek. Pas Plafond Gypsum Koridor Lt 1 Dan Lt 2</t>
  </si>
  <si>
    <t>Pek. Pas. Plafond Gypsum Loby Utama</t>
  </si>
  <si>
    <t>Pek. Cat Plafond Hall</t>
  </si>
  <si>
    <t>A.4.7.1.11 A</t>
  </si>
  <si>
    <t>Pek. Cat Plafond Koridor</t>
  </si>
  <si>
    <t>Pek. Cat Plafond Loby Utama</t>
  </si>
  <si>
    <t>Pek. Cat Dinding Koridor Lt 1</t>
  </si>
  <si>
    <t>A.4.7.1.10</t>
  </si>
  <si>
    <t>Pek. Cat Dinding Koridor Sisi Kiri Lt 1</t>
  </si>
  <si>
    <t>Pek. Cat Dinding Koridor Sisi Kanan Lt 2</t>
  </si>
  <si>
    <t>Pek. Cat Dinding Koridor Sisi Kiri Lt 2</t>
  </si>
  <si>
    <t>Pek. Pas Rangak Partisi Sisi Kanan Lt 1 Modul ( 60 X 120 )</t>
  </si>
  <si>
    <t>A.4.6.1.23</t>
  </si>
  <si>
    <t>Pek. Pas. Rangka Partisi Sisi Kiri Lt 1 Modul ( 60 X 120 )</t>
  </si>
  <si>
    <t>Pek. Pas Rangaka Partisi Sisi kanan Lt 2 Modul ( 60 X 120 )</t>
  </si>
  <si>
    <t>Pek. Pas. Rangka Partisi Sisi Kiri Lt 2 Modul ( 60 x 120 )</t>
  </si>
  <si>
    <t>Pek Pas. Dinding Partisi Sisi Kanan lt 1 Dengan Triplek 9mm</t>
  </si>
  <si>
    <t>A.4.6.1.23 E</t>
  </si>
  <si>
    <t>Pek. Pas. Dinding partis Sisi Kiri Lt 1 Dengan Triplek 9mm</t>
  </si>
  <si>
    <t>Pek. Pas. Dinding Partisi Sisi Kanan Lt 2 Dengan Triplek 9mm</t>
  </si>
  <si>
    <t>Pek. Pas. Dinding Partis Sisi kiri Lt 2 Dengan Triplek 9mm</t>
  </si>
  <si>
    <t>Pek. Pas. HPL Sisi Kanan Lt 1</t>
  </si>
  <si>
    <t>A.4.6.1.22 B</t>
  </si>
  <si>
    <t>Pek. Pas. HPL Sisi Kiri Lt 1</t>
  </si>
  <si>
    <t>Pek. Pas. HPL Sisi Kanan Lt 2</t>
  </si>
  <si>
    <t>Pek. Pas. HPL Sisi Kiri Lt 2</t>
  </si>
  <si>
    <t>Pek. Pas. Kaca Thempret 12mm Ruang Hall</t>
  </si>
  <si>
    <t>A.4.6.2.19.b</t>
  </si>
  <si>
    <t>III</t>
  </si>
  <si>
    <t>Pek. Cat Dinding Aula Bagian Dalam</t>
  </si>
  <si>
    <t>Pek. Cat Dinding Aula Bagian Luar</t>
  </si>
  <si>
    <t>Pek. Sisip Kaca Themperet 12mm Loby Utama</t>
  </si>
  <si>
    <t>SUB TOTAL III</t>
  </si>
  <si>
    <t>IV</t>
  </si>
  <si>
    <t>Pek. Pas. Lantai Keramik 30 x 30</t>
  </si>
  <si>
    <t>A.4.4.3.5</t>
  </si>
  <si>
    <t>Pek. Pas. Membran Bakar</t>
  </si>
  <si>
    <t>Supl. WMB</t>
  </si>
  <si>
    <t>Pek. Pas. Dinding Keramik 30 X 60</t>
  </si>
  <si>
    <t>A.4.4.3.54 D</t>
  </si>
  <si>
    <t>Pek. Pas. Flor Drain</t>
  </si>
  <si>
    <t>bh</t>
  </si>
  <si>
    <t>A.5.1.1.14</t>
  </si>
  <si>
    <t>SUB TOTAL IV</t>
  </si>
  <si>
    <t>V</t>
  </si>
  <si>
    <t>Pek. Pasir Urug Ruang Lift</t>
  </si>
  <si>
    <t>m³</t>
  </si>
  <si>
    <t>A.2.3.1.11</t>
  </si>
  <si>
    <t>Pek. Beton Kedap Air Dengan Storox Ruang lift Lantai 1</t>
  </si>
  <si>
    <t>A.4.1.1.13</t>
  </si>
  <si>
    <t>SUB TOTAL B</t>
  </si>
  <si>
    <t>C</t>
  </si>
  <si>
    <t>Pek. Bongkaran</t>
  </si>
  <si>
    <t>Pek. Bongkaran Kaca Kanopi</t>
  </si>
  <si>
    <t>Pek. Bongkaran Dinding Bata</t>
  </si>
  <si>
    <t>A. 2.2.1.14</t>
  </si>
  <si>
    <t>Pek. Perbaikan Kaca Kanopi Dengan Seallant</t>
  </si>
  <si>
    <t>m'</t>
  </si>
  <si>
    <t>Pek. Perbaikan Rangka Kanopi</t>
  </si>
  <si>
    <t>Pek. Pas. Bata</t>
  </si>
  <si>
    <t>A.4.4.1.9</t>
  </si>
  <si>
    <t>Pek. Plasteran Dinding Bata</t>
  </si>
  <si>
    <t>A.4.4.2.4</t>
  </si>
  <si>
    <t>Pek. Acian</t>
  </si>
  <si>
    <t>A.4.4.2.27</t>
  </si>
  <si>
    <t>Pek. Cat Dinding</t>
  </si>
  <si>
    <t>SUB TOTAL C</t>
  </si>
  <si>
    <t>D</t>
  </si>
  <si>
    <t>Pek. Bongkaran Plafond</t>
  </si>
  <si>
    <t>Pek. Bongkaran keramik</t>
  </si>
  <si>
    <t>pek. Pengerokan Cat Bagian Luar</t>
  </si>
  <si>
    <t>Pek. Pengerokan Cat Bagian Dalam</t>
  </si>
  <si>
    <t>ls</t>
  </si>
  <si>
    <t>Pek. Pas. Plafond</t>
  </si>
  <si>
    <t>Pek. Pas. Keramik 60 X 60</t>
  </si>
  <si>
    <t>A.4.4.3.36 C</t>
  </si>
  <si>
    <t>Pek. Pasir Urug</t>
  </si>
  <si>
    <t>Pek. Cat Dinding  Bgaian Luar</t>
  </si>
  <si>
    <t>A.4.7.1.16 B</t>
  </si>
  <si>
    <t>Pek. Cat dinding Bagian dalam</t>
  </si>
  <si>
    <t>Pek. Perbaikan Kaca Kanopi Dengan Sellant</t>
  </si>
  <si>
    <t>Pek. Perbaikan Rangka Kanopi Dengan Besi Hollow</t>
  </si>
  <si>
    <t>SUB TOTAL D</t>
  </si>
  <si>
    <t>E</t>
  </si>
  <si>
    <t>Pek. Pas. Closed Urin Noir Dan Kran Air</t>
  </si>
  <si>
    <t>Pek. Pas. Closed Duduk</t>
  </si>
  <si>
    <t>A.5.1.1.1 A</t>
  </si>
  <si>
    <t>Pek. Pas. Urin Noir</t>
  </si>
  <si>
    <t>A.5.1.1.4</t>
  </si>
  <si>
    <t>Pek. Pas. Kran air</t>
  </si>
  <si>
    <t>A.5.1.1.18</t>
  </si>
  <si>
    <t>Pek. Pas. Jet Washer</t>
  </si>
  <si>
    <t>A.5.1.1.18 C</t>
  </si>
  <si>
    <t>Pek. Cat Dinding Toilet Pria/Wanita  Bagian Luar</t>
  </si>
  <si>
    <t>SUB TOTAL E</t>
  </si>
  <si>
    <t>F</t>
  </si>
  <si>
    <t>PEKERJAAN AKHIR</t>
  </si>
  <si>
    <t>Pek. Lain - Lain</t>
  </si>
  <si>
    <t>Pek. Pembersihan Dan Pengakutan Sampah</t>
  </si>
  <si>
    <t>Pek. Perbaikan Intalasi Air Kotor</t>
  </si>
  <si>
    <t>Pek. Perbaikan Instalasi Air AC</t>
  </si>
  <si>
    <r>
      <rPr>
        <b/>
        <sz val="12"/>
        <rFont val="Arial"/>
        <family val="2"/>
      </rPr>
      <t>HARGA
SATUAN (Rp)</t>
    </r>
  </si>
  <si>
    <r>
      <rPr>
        <b/>
        <sz val="12"/>
        <rFont val="Arial"/>
        <family val="2"/>
      </rPr>
      <t>JUMLAH
HARGA (Rp)</t>
    </r>
  </si>
  <si>
    <t>SUB TOTAL V</t>
  </si>
  <si>
    <t>SUB TOTAL F</t>
  </si>
  <si>
    <t>JUMLAH HARGA</t>
  </si>
  <si>
    <t>Rp</t>
  </si>
  <si>
    <t>JUMLAH</t>
  </si>
  <si>
    <t>PPN 11%</t>
  </si>
  <si>
    <t>TOTAL</t>
  </si>
  <si>
    <t>DIBULATKAN</t>
  </si>
  <si>
    <t>SATUAN KERJA</t>
  </si>
  <si>
    <t>DINAS KEPEMUDAAN DAN KEOLAHRAGAAN</t>
  </si>
  <si>
    <t>REHAB WISMA ATLIT</t>
  </si>
  <si>
    <t xml:space="preserve">PEKERJAAN </t>
  </si>
  <si>
    <t>PEK. KAMAR MANDI MESS ATLIT</t>
  </si>
  <si>
    <t>:</t>
  </si>
  <si>
    <t>LOKASI</t>
  </si>
  <si>
    <t>TAHUN ANGGARAN</t>
  </si>
  <si>
    <t>2024</t>
  </si>
  <si>
    <t>dihitung</t>
  </si>
  <si>
    <t>R E K A P I T U L A S I</t>
  </si>
  <si>
    <t>Terbilang : Delapan Ratus Juta Rupiah</t>
  </si>
  <si>
    <t>DINAS KEPEMUDAAN DAN KEOLAHRAGAAN PROVINSI SUMATERA UTARA</t>
  </si>
  <si>
    <t>JL. WILLIEM ISKANDAR NO.09 MEDAN</t>
  </si>
  <si>
    <t>HARGA PERKIRAAN SENDIRI (HPS)</t>
  </si>
  <si>
    <t>JL. WILLIEM ISKANDAR NO. 09 MEDAN</t>
  </si>
  <si>
    <t>Medan,                  Maret  2024</t>
  </si>
  <si>
    <t>KUASA PENGGUNA ANGGARAN (KPA)</t>
  </si>
  <si>
    <t>BIDANG SARANA PRASARANA DAN KEMITRAAN</t>
  </si>
  <si>
    <t>PROVINSI SUMATERA UTARA</t>
  </si>
  <si>
    <t>SYAHRUDIN, SE, MM</t>
  </si>
  <si>
    <t>NIP. 19781023 200212 1 002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</si>
</sst>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u/>
      <sz val="12"/>
      <color theme="1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/>
      <right style="slantDashDot">
        <color rgb="FF000000"/>
      </right>
      <top style="slantDashDot">
        <color rgb="FF000000"/>
      </top>
      <bottom/>
      <diagonal/>
    </border>
    <border>
      <left style="slantDashDot">
        <color rgb="FF000000"/>
      </left>
      <right/>
      <top/>
      <bottom/>
      <diagonal/>
    </border>
    <border>
      <left/>
      <right style="slantDashDot">
        <color rgb="FF000000"/>
      </right>
      <top/>
      <bottom/>
      <diagonal/>
    </border>
    <border>
      <left style="slantDashDot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slantDashDot">
        <color rgb="FF000000"/>
      </right>
      <top style="medium">
        <color rgb="FF000000"/>
      </top>
      <bottom style="medium">
        <color rgb="FF000000"/>
      </bottom>
      <diagonal/>
    </border>
    <border>
      <left style="slantDashDot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slantDashDot">
        <color rgb="FF000000"/>
      </right>
      <top/>
      <bottom/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hair">
        <color rgb="FF000000"/>
      </bottom>
      <diagonal/>
    </border>
    <border>
      <left style="slantDashDot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/>
      <diagonal/>
    </border>
    <border>
      <left style="slantDashDot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  <diagonal/>
    </border>
    <border>
      <left style="thin">
        <color rgb="FF000000"/>
      </left>
      <right/>
      <top style="thin">
        <color rgb="FF000000"/>
      </top>
      <bottom style="slantDashDot">
        <color rgb="FF000000"/>
      </bottom>
      <diagonal/>
    </border>
    <border>
      <left/>
      <right/>
      <top style="thin">
        <color rgb="FF000000"/>
      </top>
      <bottom style="slantDashDot">
        <color rgb="FF000000"/>
      </bottom>
      <diagonal/>
    </border>
    <border>
      <left/>
      <right style="thin">
        <color rgb="FF000000"/>
      </right>
      <top style="thin">
        <color rgb="FF000000"/>
      </top>
      <bottom style="slantDashDot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slantDashDot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slantDashDot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/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4" fontId="5" fillId="0" borderId="3" xfId="0" applyNumberFormat="1" applyFont="1" applyBorder="1" applyAlignment="1">
      <alignment horizontal="right" vertical="top" shrinkToFi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 shrinkToFit="1"/>
    </xf>
    <xf numFmtId="0" fontId="2" fillId="0" borderId="8" xfId="0" applyFont="1" applyBorder="1"/>
    <xf numFmtId="0" fontId="1" fillId="0" borderId="6" xfId="0" applyFont="1" applyBorder="1" applyAlignment="1">
      <alignment horizontal="left" vertical="top" wrapText="1" indent="2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shrinkToFit="1"/>
    </xf>
    <xf numFmtId="0" fontId="2" fillId="0" borderId="12" xfId="0" applyFont="1" applyBorder="1"/>
    <xf numFmtId="0" fontId="3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 shrinkToFit="1"/>
    </xf>
    <xf numFmtId="0" fontId="2" fillId="0" borderId="16" xfId="0" applyFont="1" applyBorder="1"/>
    <xf numFmtId="2" fontId="4" fillId="0" borderId="6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shrinkToFit="1"/>
    </xf>
    <xf numFmtId="2" fontId="4" fillId="0" borderId="14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2" fontId="4" fillId="0" borderId="18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right" vertical="center" shrinkToFit="1"/>
    </xf>
    <xf numFmtId="0" fontId="2" fillId="0" borderId="20" xfId="0" applyFont="1" applyBorder="1"/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2" fontId="4" fillId="0" borderId="22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right" vertical="center" shrinkToFit="1"/>
    </xf>
    <xf numFmtId="0" fontId="2" fillId="0" borderId="23" xfId="0" applyFont="1" applyBorder="1"/>
    <xf numFmtId="0" fontId="3" fillId="0" borderId="2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0" fontId="6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6" fillId="0" borderId="2" xfId="0" applyFont="1" applyBorder="1"/>
    <xf numFmtId="0" fontId="4" fillId="0" borderId="1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top" shrinkToFit="1"/>
    </xf>
    <xf numFmtId="4" fontId="4" fillId="0" borderId="13" xfId="0" applyNumberFormat="1" applyFont="1" applyBorder="1" applyAlignment="1">
      <alignment horizontal="right" vertical="top" shrinkToFit="1"/>
    </xf>
    <xf numFmtId="4" fontId="4" fillId="0" borderId="21" xfId="0" applyNumberFormat="1" applyFont="1" applyBorder="1" applyAlignment="1">
      <alignment horizontal="right" vertical="top" shrinkToFit="1"/>
    </xf>
    <xf numFmtId="0" fontId="3" fillId="0" borderId="3" xfId="0" applyFont="1" applyBorder="1" applyAlignment="1">
      <alignment horizontal="right" vertical="top" wrapText="1" indent="1"/>
    </xf>
    <xf numFmtId="4" fontId="4" fillId="0" borderId="24" xfId="0" applyNumberFormat="1" applyFont="1" applyBorder="1" applyAlignment="1">
      <alignment horizontal="right" vertical="top" shrinkToFit="1"/>
    </xf>
    <xf numFmtId="4" fontId="5" fillId="0" borderId="24" xfId="0" applyNumberFormat="1" applyFont="1" applyBorder="1" applyAlignment="1">
      <alignment horizontal="right" vertical="top" shrinkToFit="1"/>
    </xf>
    <xf numFmtId="4" fontId="5" fillId="0" borderId="13" xfId="0" applyNumberFormat="1" applyFont="1" applyBorder="1" applyAlignment="1">
      <alignment horizontal="right" vertical="top" shrinkToFit="1"/>
    </xf>
    <xf numFmtId="4" fontId="5" fillId="0" borderId="21" xfId="0" applyNumberFormat="1" applyFont="1" applyBorder="1" applyAlignment="1">
      <alignment horizontal="right" vertical="top" shrinkToFit="1"/>
    </xf>
    <xf numFmtId="0" fontId="2" fillId="0" borderId="24" xfId="0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 vertical="top" shrinkToFit="1"/>
    </xf>
    <xf numFmtId="0" fontId="2" fillId="0" borderId="36" xfId="0" applyFon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1" fontId="4" fillId="0" borderId="44" xfId="0" applyNumberFormat="1" applyFont="1" applyBorder="1" applyAlignment="1">
      <alignment horizontal="center" vertical="center" shrinkToFit="1"/>
    </xf>
    <xf numFmtId="4" fontId="4" fillId="0" borderId="45" xfId="0" applyNumberFormat="1" applyFont="1" applyBorder="1" applyAlignment="1">
      <alignment horizontal="right" vertical="center" shrinkToFit="1"/>
    </xf>
    <xf numFmtId="1" fontId="4" fillId="0" borderId="46" xfId="0" applyNumberFormat="1" applyFont="1" applyBorder="1" applyAlignment="1">
      <alignment horizontal="center" vertical="center" shrinkToFit="1"/>
    </xf>
    <xf numFmtId="4" fontId="4" fillId="0" borderId="47" xfId="0" applyNumberFormat="1" applyFont="1" applyBorder="1" applyAlignment="1">
      <alignment horizontal="right" vertical="center" shrinkToFit="1"/>
    </xf>
    <xf numFmtId="1" fontId="4" fillId="0" borderId="48" xfId="0" applyNumberFormat="1" applyFont="1" applyBorder="1" applyAlignment="1">
      <alignment horizontal="center" vertical="center" shrinkToFit="1"/>
    </xf>
    <xf numFmtId="4" fontId="4" fillId="0" borderId="49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horizontal="left" vertical="center" wrapText="1"/>
    </xf>
    <xf numFmtId="4" fontId="5" fillId="0" borderId="43" xfId="0" applyNumberFormat="1" applyFont="1" applyBorder="1" applyAlignment="1">
      <alignment horizontal="right" vertical="center" shrinkToFit="1"/>
    </xf>
    <xf numFmtId="0" fontId="3" fillId="0" borderId="43" xfId="0" applyFont="1" applyBorder="1" applyAlignment="1">
      <alignment horizontal="right" vertical="center" wrapText="1"/>
    </xf>
    <xf numFmtId="1" fontId="4" fillId="0" borderId="50" xfId="0" applyNumberFormat="1" applyFont="1" applyBorder="1" applyAlignment="1">
      <alignment horizontal="center" vertical="center" shrinkToFit="1"/>
    </xf>
    <xf numFmtId="4" fontId="4" fillId="0" borderId="51" xfId="0" applyNumberFormat="1" applyFont="1" applyBorder="1" applyAlignment="1">
      <alignment horizontal="right" vertical="center" shrinkToFit="1"/>
    </xf>
    <xf numFmtId="0" fontId="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4" fontId="4" fillId="0" borderId="43" xfId="0" applyNumberFormat="1" applyFont="1" applyBorder="1" applyAlignment="1">
      <alignment horizontal="right" vertical="center" shrinkToFi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right" vertical="center"/>
    </xf>
    <xf numFmtId="4" fontId="5" fillId="0" borderId="57" xfId="0" applyNumberFormat="1" applyFont="1" applyBorder="1" applyAlignment="1">
      <alignment horizontal="right" vertical="center" shrinkToFit="1"/>
    </xf>
    <xf numFmtId="0" fontId="6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6" fillId="0" borderId="1" xfId="0" applyFont="1" applyBorder="1"/>
    <xf numFmtId="0" fontId="8" fillId="0" borderId="0" xfId="0" applyFont="1" applyAlignment="1">
      <alignment horizontal="center"/>
    </xf>
    <xf numFmtId="0" fontId="1" fillId="0" borderId="5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top" wrapText="1"/>
    </xf>
    <xf numFmtId="4" fontId="5" fillId="0" borderId="62" xfId="0" applyNumberFormat="1" applyFont="1" applyBorder="1" applyAlignment="1">
      <alignment horizontal="right" vertical="top" shrinkToFit="1"/>
    </xf>
    <xf numFmtId="0" fontId="1" fillId="0" borderId="6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4" fillId="0" borderId="8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4" fontId="4" fillId="0" borderId="20" xfId="0" applyNumberFormat="1" applyFont="1" applyBorder="1" applyAlignment="1">
      <alignment horizontal="right" vertical="center" shrinkToFit="1"/>
    </xf>
    <xf numFmtId="4" fontId="5" fillId="0" borderId="2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shrinkToFit="1"/>
    </xf>
    <xf numFmtId="4" fontId="5" fillId="0" borderId="5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1" fontId="4" fillId="0" borderId="66" xfId="0" applyNumberFormat="1" applyFont="1" applyBorder="1" applyAlignment="1">
      <alignment horizontal="center" vertical="center" shrinkToFit="1"/>
    </xf>
    <xf numFmtId="4" fontId="4" fillId="0" borderId="67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4" fontId="4" fillId="0" borderId="17" xfId="0" applyNumberFormat="1" applyFont="1" applyBorder="1" applyAlignment="1">
      <alignment horizontal="right" vertical="top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63" xfId="0" applyFont="1" applyBorder="1" applyAlignment="1">
      <alignment horizontal="left" vertical="top" wrapText="1"/>
    </xf>
    <xf numFmtId="0" fontId="9" fillId="0" borderId="64" xfId="0" applyFont="1" applyBorder="1" applyAlignment="1">
      <alignment horizontal="left" vertical="top" wrapText="1"/>
    </xf>
    <xf numFmtId="0" fontId="9" fillId="0" borderId="6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59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29" xfId="0" applyFont="1" applyBorder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0" fontId="2" fillId="0" borderId="21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view="pageBreakPreview" zoomScaleNormal="100" zoomScaleSheetLayoutView="100" workbookViewId="0">
      <selection activeCell="L21" sqref="L21"/>
    </sheetView>
  </sheetViews>
  <sheetFormatPr defaultRowHeight="15" x14ac:dyDescent="0.2"/>
  <cols>
    <col min="1" max="1" width="7.140625" style="1" customWidth="1"/>
    <col min="2" max="2" width="8.5703125" style="1" customWidth="1"/>
    <col min="3" max="3" width="4.7109375" style="1" customWidth="1"/>
    <col min="4" max="4" width="11.140625" style="1" customWidth="1"/>
    <col min="5" max="5" width="3.28515625" style="1" customWidth="1"/>
    <col min="6" max="6" width="11.140625" style="1" customWidth="1"/>
    <col min="7" max="7" width="23.140625" style="1" customWidth="1"/>
    <col min="8" max="8" width="7.140625" style="1" customWidth="1"/>
    <col min="9" max="9" width="29.5703125" style="1" customWidth="1"/>
    <col min="10" max="10" width="3.42578125" style="1" customWidth="1"/>
    <col min="11" max="13" width="9.140625" style="1"/>
    <col min="14" max="14" width="11" style="1" bestFit="1" customWidth="1"/>
    <col min="15" max="16384" width="9.140625" style="1"/>
  </cols>
  <sheetData>
    <row r="1" spans="1:15" ht="27.75" customHeight="1" x14ac:dyDescent="0.2">
      <c r="A1" s="151" t="s">
        <v>184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5" ht="37.5" customHeight="1" x14ac:dyDescent="0.2">
      <c r="A2" s="14" t="s">
        <v>174</v>
      </c>
      <c r="B2" s="6"/>
      <c r="C2" s="6"/>
      <c r="D2" s="6"/>
      <c r="E2" s="6" t="s">
        <v>179</v>
      </c>
      <c r="F2" s="155" t="s">
        <v>186</v>
      </c>
      <c r="G2" s="155"/>
      <c r="H2" s="155"/>
      <c r="I2" s="155"/>
      <c r="J2" s="6"/>
    </row>
    <row r="3" spans="1:15" ht="17.100000000000001" customHeight="1" x14ac:dyDescent="0.2">
      <c r="A3" s="14" t="s">
        <v>177</v>
      </c>
      <c r="B3" s="6"/>
      <c r="C3" s="6"/>
      <c r="D3" s="6"/>
      <c r="E3" s="6" t="s">
        <v>179</v>
      </c>
      <c r="F3" s="14" t="s">
        <v>176</v>
      </c>
      <c r="G3" s="6"/>
      <c r="H3" s="6"/>
      <c r="I3" s="6"/>
      <c r="J3" s="6"/>
    </row>
    <row r="4" spans="1:15" ht="17.100000000000001" customHeight="1" x14ac:dyDescent="0.2">
      <c r="A4" s="14" t="s">
        <v>180</v>
      </c>
      <c r="B4" s="6"/>
      <c r="C4" s="6"/>
      <c r="D4" s="6"/>
      <c r="E4" s="6" t="s">
        <v>179</v>
      </c>
      <c r="F4" s="14" t="s">
        <v>187</v>
      </c>
      <c r="G4" s="6"/>
      <c r="H4" s="6"/>
      <c r="I4" s="6"/>
      <c r="J4" s="6"/>
    </row>
    <row r="5" spans="1:15" ht="17.100000000000001" customHeight="1" x14ac:dyDescent="0.2">
      <c r="A5" s="14" t="s">
        <v>181</v>
      </c>
      <c r="B5" s="6"/>
      <c r="C5" s="6"/>
      <c r="D5" s="6"/>
      <c r="E5" s="6" t="s">
        <v>179</v>
      </c>
      <c r="F5" s="16" t="s">
        <v>182</v>
      </c>
      <c r="G5" s="6"/>
      <c r="H5" s="6"/>
      <c r="I5" s="6"/>
      <c r="J5" s="6"/>
    </row>
    <row r="6" spans="1:15" ht="17.100000000000001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</row>
    <row r="7" spans="1:15" ht="17.100000000000001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5" ht="24.75" customHeight="1" x14ac:dyDescent="0.2">
      <c r="A8" s="124" t="s">
        <v>12</v>
      </c>
      <c r="B8" s="154" t="s">
        <v>13</v>
      </c>
      <c r="C8" s="154"/>
      <c r="D8" s="154"/>
      <c r="E8" s="154"/>
      <c r="F8" s="154"/>
      <c r="G8" s="154"/>
      <c r="H8" s="152" t="s">
        <v>168</v>
      </c>
      <c r="I8" s="153"/>
      <c r="J8" s="4"/>
    </row>
    <row r="9" spans="1:15" ht="18" customHeight="1" x14ac:dyDescent="0.25">
      <c r="A9" s="125" t="s">
        <v>17</v>
      </c>
      <c r="B9" s="122" t="s">
        <v>18</v>
      </c>
      <c r="C9" s="66"/>
      <c r="D9" s="66"/>
      <c r="E9" s="7"/>
      <c r="F9" s="7"/>
      <c r="G9" s="8"/>
      <c r="H9" s="2" t="s">
        <v>169</v>
      </c>
      <c r="I9" s="126">
        <f>'RAB PENAWARAN'!I37</f>
        <v>35495610</v>
      </c>
      <c r="J9" s="4"/>
      <c r="M9" s="1" t="s">
        <v>18</v>
      </c>
      <c r="N9" s="120"/>
      <c r="O9" s="120"/>
    </row>
    <row r="10" spans="1:15" ht="18" customHeight="1" x14ac:dyDescent="0.25">
      <c r="A10" s="125" t="s">
        <v>54</v>
      </c>
      <c r="B10" s="122" t="s">
        <v>1</v>
      </c>
      <c r="C10" s="66"/>
      <c r="D10" s="66"/>
      <c r="E10" s="7"/>
      <c r="F10" s="7"/>
      <c r="G10" s="8"/>
      <c r="H10" s="2" t="s">
        <v>169</v>
      </c>
      <c r="I10" s="126">
        <f>'RAB PENAWARAN'!I85</f>
        <v>528220731</v>
      </c>
      <c r="J10" s="4"/>
      <c r="M10" s="1" t="s">
        <v>1</v>
      </c>
    </row>
    <row r="11" spans="1:15" ht="18" customHeight="1" x14ac:dyDescent="0.25">
      <c r="A11" s="125" t="s">
        <v>114</v>
      </c>
      <c r="B11" s="122" t="s">
        <v>5</v>
      </c>
      <c r="C11" s="120"/>
      <c r="D11" s="120"/>
      <c r="E11" s="7"/>
      <c r="F11" s="7"/>
      <c r="G11" s="8"/>
      <c r="H11" s="2" t="s">
        <v>169</v>
      </c>
      <c r="I11" s="126">
        <f>'RAB PENAWARAN'!I99</f>
        <v>4101720</v>
      </c>
      <c r="J11" s="4"/>
      <c r="M11" s="1" t="s">
        <v>5</v>
      </c>
    </row>
    <row r="12" spans="1:15" ht="18" customHeight="1" x14ac:dyDescent="0.25">
      <c r="A12" s="125" t="s">
        <v>130</v>
      </c>
      <c r="B12" s="122" t="s">
        <v>7</v>
      </c>
      <c r="C12" s="120"/>
      <c r="D12" s="120"/>
      <c r="E12" s="7"/>
      <c r="F12" s="7"/>
      <c r="G12" s="8"/>
      <c r="H12" s="2" t="s">
        <v>169</v>
      </c>
      <c r="I12" s="126">
        <f>'RAB PENAWARAN'!I119</f>
        <v>117125072</v>
      </c>
      <c r="J12" s="4"/>
      <c r="M12" s="1" t="s">
        <v>11</v>
      </c>
    </row>
    <row r="13" spans="1:15" ht="18" customHeight="1" x14ac:dyDescent="0.25">
      <c r="A13" s="125" t="s">
        <v>146</v>
      </c>
      <c r="B13" s="122" t="s">
        <v>11</v>
      </c>
      <c r="C13" s="120"/>
      <c r="D13" s="120"/>
      <c r="E13" s="7"/>
      <c r="F13" s="7"/>
      <c r="G13" s="8"/>
      <c r="H13" s="2" t="s">
        <v>169</v>
      </c>
      <c r="I13" s="126">
        <f>'RAB PENAWARAN'!I128</f>
        <v>29778200</v>
      </c>
      <c r="J13" s="4"/>
      <c r="M13" s="1" t="s">
        <v>159</v>
      </c>
    </row>
    <row r="14" spans="1:15" ht="18" customHeight="1" x14ac:dyDescent="0.25">
      <c r="A14" s="125" t="s">
        <v>158</v>
      </c>
      <c r="B14" s="122" t="s">
        <v>159</v>
      </c>
      <c r="C14" s="120"/>
      <c r="D14" s="120"/>
      <c r="E14" s="7"/>
      <c r="F14" s="7"/>
      <c r="G14" s="8"/>
      <c r="H14" s="2" t="s">
        <v>169</v>
      </c>
      <c r="I14" s="126">
        <f>'RAB PENAWARAN'!I135</f>
        <v>6000000</v>
      </c>
      <c r="J14" s="4"/>
    </row>
    <row r="15" spans="1:15" ht="18" customHeight="1" x14ac:dyDescent="0.2">
      <c r="A15" s="127"/>
      <c r="B15" s="119"/>
      <c r="C15" s="120"/>
      <c r="D15" s="120"/>
      <c r="E15" s="118"/>
      <c r="F15" s="118"/>
      <c r="G15" s="121" t="s">
        <v>170</v>
      </c>
      <c r="H15" s="2" t="s">
        <v>169</v>
      </c>
      <c r="I15" s="126">
        <f>SUM(I9:I14)</f>
        <v>720721333</v>
      </c>
      <c r="J15" s="4"/>
    </row>
    <row r="16" spans="1:15" ht="18" customHeight="1" x14ac:dyDescent="0.2">
      <c r="A16" s="127"/>
      <c r="B16" s="119"/>
      <c r="C16" s="120"/>
      <c r="D16" s="120"/>
      <c r="E16" s="118"/>
      <c r="F16" s="118"/>
      <c r="G16" s="121" t="s">
        <v>171</v>
      </c>
      <c r="H16" s="2" t="s">
        <v>169</v>
      </c>
      <c r="I16" s="126">
        <f>11/100*I15</f>
        <v>79279346.629999995</v>
      </c>
      <c r="J16" s="4"/>
    </row>
    <row r="17" spans="1:10" ht="18" customHeight="1" x14ac:dyDescent="0.2">
      <c r="A17" s="127"/>
      <c r="B17" s="119"/>
      <c r="C17" s="120"/>
      <c r="D17" s="120"/>
      <c r="E17" s="118"/>
      <c r="F17" s="118"/>
      <c r="G17" s="121" t="s">
        <v>172</v>
      </c>
      <c r="H17" s="2" t="s">
        <v>169</v>
      </c>
      <c r="I17" s="126">
        <f>SUM(I15:I16)</f>
        <v>800000679.63</v>
      </c>
      <c r="J17" s="4"/>
    </row>
    <row r="18" spans="1:10" ht="18" customHeight="1" x14ac:dyDescent="0.2">
      <c r="A18" s="127"/>
      <c r="B18" s="119"/>
      <c r="C18" s="120"/>
      <c r="D18" s="120"/>
      <c r="E18" s="118"/>
      <c r="F18" s="118"/>
      <c r="G18" s="121" t="s">
        <v>173</v>
      </c>
      <c r="H18" s="2" t="s">
        <v>169</v>
      </c>
      <c r="I18" s="126">
        <f>ROUNDDOWN(I17,-3)</f>
        <v>800000000</v>
      </c>
      <c r="J18" s="4"/>
    </row>
    <row r="19" spans="1:10" ht="15" customHeight="1" thickBot="1" x14ac:dyDescent="0.25">
      <c r="A19" s="148" t="s">
        <v>185</v>
      </c>
      <c r="B19" s="149"/>
      <c r="C19" s="149"/>
      <c r="D19" s="149"/>
      <c r="E19" s="149"/>
      <c r="F19" s="149"/>
      <c r="G19" s="149"/>
      <c r="H19" s="149"/>
      <c r="I19" s="150"/>
      <c r="J19" s="4"/>
    </row>
    <row r="21" spans="1:10" x14ac:dyDescent="0.2">
      <c r="H21" s="13" t="s">
        <v>190</v>
      </c>
    </row>
    <row r="22" spans="1:10" x14ac:dyDescent="0.2">
      <c r="G22" s="146" t="s">
        <v>191</v>
      </c>
      <c r="H22" s="146"/>
      <c r="I22" s="146"/>
    </row>
    <row r="23" spans="1:10" ht="18.75" customHeight="1" x14ac:dyDescent="0.2">
      <c r="G23" s="147" t="s">
        <v>192</v>
      </c>
      <c r="H23" s="147"/>
      <c r="I23" s="147"/>
    </row>
    <row r="24" spans="1:10" ht="15.75" customHeight="1" x14ac:dyDescent="0.2">
      <c r="G24" s="147" t="s">
        <v>175</v>
      </c>
      <c r="H24" s="147"/>
      <c r="I24" s="147"/>
    </row>
    <row r="25" spans="1:10" x14ac:dyDescent="0.2">
      <c r="G25" s="147" t="s">
        <v>193</v>
      </c>
      <c r="H25" s="147"/>
      <c r="I25" s="147"/>
    </row>
    <row r="26" spans="1:10" x14ac:dyDescent="0.2">
      <c r="G26" s="13"/>
      <c r="H26" s="13"/>
      <c r="I26" s="13"/>
    </row>
    <row r="27" spans="1:10" x14ac:dyDescent="0.2">
      <c r="G27" s="13"/>
      <c r="H27" s="13"/>
      <c r="I27" s="13"/>
    </row>
    <row r="28" spans="1:10" x14ac:dyDescent="0.2">
      <c r="G28" s="13"/>
      <c r="H28" s="13"/>
      <c r="I28" s="13"/>
    </row>
    <row r="29" spans="1:10" x14ac:dyDescent="0.2">
      <c r="H29" s="13"/>
    </row>
    <row r="30" spans="1:10" x14ac:dyDescent="0.2">
      <c r="H30" s="13"/>
    </row>
    <row r="31" spans="1:10" ht="15.75" x14ac:dyDescent="0.25">
      <c r="H31" s="123" t="s">
        <v>194</v>
      </c>
    </row>
    <row r="32" spans="1:10" x14ac:dyDescent="0.2">
      <c r="H32" s="13" t="s">
        <v>195</v>
      </c>
    </row>
  </sheetData>
  <mergeCells count="9">
    <mergeCell ref="A1:J1"/>
    <mergeCell ref="H8:I8"/>
    <mergeCell ref="B8:G8"/>
    <mergeCell ref="F2:I2"/>
    <mergeCell ref="G22:I22"/>
    <mergeCell ref="G23:I23"/>
    <mergeCell ref="G24:I24"/>
    <mergeCell ref="G25:I25"/>
    <mergeCell ref="A19:I19"/>
  </mergeCells>
  <pageMargins left="0.7" right="0.7" top="0.75" bottom="0.75" header="0.3" footer="0.3"/>
  <pageSetup paperSize="9" scale="80" orientation="portrait" horizontalDpi="0" verticalDpi="0" r:id="rId1"/>
  <colBreaks count="1" manualBreakCount="1">
    <brk id="10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1"/>
  <sheetViews>
    <sheetView view="pageBreakPreview" topLeftCell="A139" zoomScaleNormal="100" zoomScaleSheetLayoutView="100" workbookViewId="0">
      <selection activeCell="E5" sqref="E5"/>
    </sheetView>
  </sheetViews>
  <sheetFormatPr defaultRowHeight="15" x14ac:dyDescent="0.2"/>
  <cols>
    <col min="1" max="1" width="6.28515625" style="1" customWidth="1"/>
    <col min="2" max="2" width="36.140625" style="1" customWidth="1"/>
    <col min="3" max="3" width="4.5703125" style="1" customWidth="1"/>
    <col min="4" max="4" width="9.140625" style="1" customWidth="1"/>
    <col min="5" max="5" width="11" style="1" customWidth="1"/>
    <col min="6" max="6" width="6.7109375" style="1" customWidth="1"/>
    <col min="7" max="7" width="16.5703125" style="1" customWidth="1"/>
    <col min="8" max="8" width="16.85546875" style="1" bestFit="1" customWidth="1"/>
    <col min="9" max="9" width="17.28515625" style="1" bestFit="1" customWidth="1"/>
    <col min="10" max="11" width="17.28515625" style="1" customWidth="1"/>
    <col min="12" max="12" width="17.28515625" style="1" bestFit="1" customWidth="1"/>
    <col min="13" max="16384" width="9.140625" style="1"/>
  </cols>
  <sheetData>
    <row r="1" spans="1:17" ht="26.25" customHeight="1" x14ac:dyDescent="0.2">
      <c r="A1" s="165" t="s">
        <v>188</v>
      </c>
      <c r="B1" s="166"/>
      <c r="C1" s="166"/>
      <c r="D1" s="166"/>
      <c r="E1" s="166"/>
      <c r="F1" s="166"/>
      <c r="G1" s="166"/>
      <c r="H1" s="166"/>
      <c r="I1" s="167"/>
      <c r="J1" s="128"/>
      <c r="K1" s="128"/>
    </row>
    <row r="2" spans="1:17" ht="32.25" customHeight="1" x14ac:dyDescent="0.2">
      <c r="A2" s="87" t="s">
        <v>174</v>
      </c>
      <c r="B2" s="15"/>
      <c r="C2" s="15" t="s">
        <v>179</v>
      </c>
      <c r="D2" s="155" t="s">
        <v>186</v>
      </c>
      <c r="E2" s="155"/>
      <c r="F2" s="155"/>
      <c r="G2" s="155"/>
      <c r="H2" s="155"/>
      <c r="I2" s="174"/>
      <c r="J2" s="15"/>
      <c r="K2" s="15"/>
    </row>
    <row r="3" spans="1:17" ht="15.75" x14ac:dyDescent="0.2">
      <c r="A3" s="87" t="s">
        <v>177</v>
      </c>
      <c r="B3" s="15"/>
      <c r="C3" s="15" t="s">
        <v>179</v>
      </c>
      <c r="D3" s="14" t="s">
        <v>176</v>
      </c>
      <c r="E3" s="14"/>
      <c r="F3" s="15"/>
      <c r="G3" s="15"/>
      <c r="H3" s="15"/>
      <c r="I3" s="88"/>
      <c r="J3" s="15"/>
      <c r="K3" s="15"/>
    </row>
    <row r="4" spans="1:17" ht="15.75" x14ac:dyDescent="0.2">
      <c r="A4" s="87" t="s">
        <v>180</v>
      </c>
      <c r="B4" s="15"/>
      <c r="C4" s="15" t="s">
        <v>179</v>
      </c>
      <c r="D4" s="14" t="s">
        <v>189</v>
      </c>
      <c r="E4" s="15"/>
      <c r="F4" s="15"/>
      <c r="G4" s="15"/>
      <c r="H4" s="15"/>
      <c r="I4" s="88"/>
      <c r="J4" s="15"/>
      <c r="K4" s="15"/>
    </row>
    <row r="5" spans="1:17" ht="15.75" x14ac:dyDescent="0.2">
      <c r="A5" s="87" t="s">
        <v>181</v>
      </c>
      <c r="B5" s="15"/>
      <c r="C5" s="15" t="s">
        <v>179</v>
      </c>
      <c r="D5" s="16" t="s">
        <v>182</v>
      </c>
      <c r="E5" s="15"/>
      <c r="F5" s="15"/>
      <c r="G5" s="15"/>
      <c r="H5" s="15"/>
      <c r="I5" s="88"/>
      <c r="J5" s="15"/>
      <c r="K5" s="15"/>
      <c r="N5" s="1" t="s">
        <v>177</v>
      </c>
    </row>
    <row r="6" spans="1:17" ht="16.5" thickBot="1" x14ac:dyDescent="0.25">
      <c r="A6" s="89"/>
      <c r="B6" s="15"/>
      <c r="C6" s="15"/>
      <c r="D6" s="15"/>
      <c r="E6" s="15"/>
      <c r="F6" s="15"/>
      <c r="G6" s="15"/>
      <c r="H6" s="15"/>
      <c r="I6" s="88"/>
      <c r="J6" s="15"/>
      <c r="K6" s="15"/>
      <c r="N6" s="1" t="s">
        <v>174</v>
      </c>
    </row>
    <row r="7" spans="1:17" ht="32.25" thickBot="1" x14ac:dyDescent="0.25">
      <c r="A7" s="90" t="s">
        <v>12</v>
      </c>
      <c r="B7" s="73" t="s">
        <v>13</v>
      </c>
      <c r="C7" s="74"/>
      <c r="D7" s="75"/>
      <c r="E7" s="72" t="s">
        <v>14</v>
      </c>
      <c r="F7" s="72" t="s">
        <v>15</v>
      </c>
      <c r="G7" s="72" t="s">
        <v>16</v>
      </c>
      <c r="H7" s="76" t="s">
        <v>164</v>
      </c>
      <c r="I7" s="91" t="s">
        <v>165</v>
      </c>
      <c r="J7" s="129"/>
      <c r="K7" s="129"/>
    </row>
    <row r="8" spans="1:17" ht="35.25" customHeight="1" x14ac:dyDescent="0.2">
      <c r="A8" s="92" t="s">
        <v>17</v>
      </c>
      <c r="B8" s="168" t="s">
        <v>18</v>
      </c>
      <c r="C8" s="169"/>
      <c r="D8" s="170"/>
      <c r="E8" s="71"/>
      <c r="F8" s="71"/>
      <c r="G8" s="71"/>
      <c r="H8" s="71"/>
      <c r="I8" s="93"/>
      <c r="J8" s="130"/>
      <c r="K8" s="130"/>
    </row>
    <row r="9" spans="1:17" s="66" customFormat="1" ht="15.75" x14ac:dyDescent="0.2">
      <c r="A9" s="94" t="s">
        <v>19</v>
      </c>
      <c r="B9" s="17" t="s">
        <v>20</v>
      </c>
      <c r="C9" s="18"/>
      <c r="D9" s="19"/>
      <c r="E9" s="3"/>
      <c r="F9" s="3"/>
      <c r="G9" s="3"/>
      <c r="H9" s="3"/>
      <c r="I9" s="95"/>
      <c r="J9" s="11"/>
      <c r="K9" s="11"/>
    </row>
    <row r="10" spans="1:17" s="26" customFormat="1" ht="15" customHeight="1" x14ac:dyDescent="0.2">
      <c r="A10" s="96">
        <v>1</v>
      </c>
      <c r="B10" s="20" t="s">
        <v>21</v>
      </c>
      <c r="C10" s="21"/>
      <c r="D10" s="22"/>
      <c r="E10" s="23">
        <v>15</v>
      </c>
      <c r="F10" s="24" t="s">
        <v>22</v>
      </c>
      <c r="G10" s="24" t="s">
        <v>23</v>
      </c>
      <c r="H10" s="25">
        <v>23000</v>
      </c>
      <c r="I10" s="97">
        <f>E10*H10</f>
        <v>345000</v>
      </c>
      <c r="J10" s="131"/>
      <c r="K10" s="131"/>
      <c r="L10" s="77">
        <v>375000</v>
      </c>
      <c r="Q10" s="27" t="s">
        <v>31</v>
      </c>
    </row>
    <row r="11" spans="1:17" s="34" customFormat="1" x14ac:dyDescent="0.2">
      <c r="A11" s="98">
        <v>2</v>
      </c>
      <c r="B11" s="28" t="s">
        <v>24</v>
      </c>
      <c r="C11" s="29"/>
      <c r="D11" s="30"/>
      <c r="E11" s="31">
        <v>15</v>
      </c>
      <c r="F11" s="32" t="s">
        <v>22</v>
      </c>
      <c r="G11" s="32" t="s">
        <v>23</v>
      </c>
      <c r="H11" s="33">
        <v>31000</v>
      </c>
      <c r="I11" s="99">
        <f t="shared" ref="I11:I17" si="0">E11*H11</f>
        <v>465000</v>
      </c>
      <c r="J11" s="132"/>
      <c r="K11" s="132"/>
      <c r="L11" s="78">
        <v>465000</v>
      </c>
    </row>
    <row r="12" spans="1:17" s="34" customFormat="1" x14ac:dyDescent="0.2">
      <c r="A12" s="98">
        <v>3</v>
      </c>
      <c r="B12" s="28" t="s">
        <v>25</v>
      </c>
      <c r="C12" s="29"/>
      <c r="D12" s="30"/>
      <c r="E12" s="31">
        <v>5</v>
      </c>
      <c r="F12" s="32" t="s">
        <v>22</v>
      </c>
      <c r="G12" s="32" t="s">
        <v>23</v>
      </c>
      <c r="H12" s="33">
        <v>90000</v>
      </c>
      <c r="I12" s="99">
        <f t="shared" si="0"/>
        <v>450000</v>
      </c>
      <c r="J12" s="132"/>
      <c r="K12" s="132"/>
      <c r="L12" s="78">
        <v>450000</v>
      </c>
    </row>
    <row r="13" spans="1:17" s="34" customFormat="1" x14ac:dyDescent="0.2">
      <c r="A13" s="98">
        <v>4</v>
      </c>
      <c r="B13" s="28" t="s">
        <v>26</v>
      </c>
      <c r="C13" s="29"/>
      <c r="D13" s="30"/>
      <c r="E13" s="31">
        <v>20</v>
      </c>
      <c r="F13" s="32" t="s">
        <v>22</v>
      </c>
      <c r="G13" s="32" t="s">
        <v>23</v>
      </c>
      <c r="H13" s="33">
        <v>12000</v>
      </c>
      <c r="I13" s="99">
        <f t="shared" si="0"/>
        <v>240000</v>
      </c>
      <c r="J13" s="132"/>
      <c r="K13" s="132"/>
      <c r="L13" s="78">
        <v>300000</v>
      </c>
    </row>
    <row r="14" spans="1:17" s="34" customFormat="1" x14ac:dyDescent="0.2">
      <c r="A14" s="98">
        <v>5</v>
      </c>
      <c r="B14" s="28" t="s">
        <v>27</v>
      </c>
      <c r="C14" s="29"/>
      <c r="D14" s="30"/>
      <c r="E14" s="31">
        <v>30</v>
      </c>
      <c r="F14" s="32" t="s">
        <v>22</v>
      </c>
      <c r="G14" s="32" t="s">
        <v>23</v>
      </c>
      <c r="H14" s="33">
        <v>5000</v>
      </c>
      <c r="I14" s="99">
        <f t="shared" si="0"/>
        <v>150000</v>
      </c>
      <c r="J14" s="132"/>
      <c r="K14" s="132"/>
      <c r="L14" s="78">
        <v>150000</v>
      </c>
    </row>
    <row r="15" spans="1:17" s="34" customFormat="1" x14ac:dyDescent="0.2">
      <c r="A15" s="98">
        <v>6</v>
      </c>
      <c r="B15" s="28" t="s">
        <v>28</v>
      </c>
      <c r="C15" s="29"/>
      <c r="D15" s="30"/>
      <c r="E15" s="31">
        <v>3</v>
      </c>
      <c r="F15" s="32" t="s">
        <v>22</v>
      </c>
      <c r="G15" s="32" t="s">
        <v>23</v>
      </c>
      <c r="H15" s="33">
        <v>150000</v>
      </c>
      <c r="I15" s="99">
        <f t="shared" si="0"/>
        <v>450000</v>
      </c>
      <c r="J15" s="132"/>
      <c r="K15" s="132"/>
      <c r="L15" s="78">
        <v>450000</v>
      </c>
      <c r="N15" s="34" t="s">
        <v>31</v>
      </c>
    </row>
    <row r="16" spans="1:17" s="34" customFormat="1" x14ac:dyDescent="0.2">
      <c r="A16" s="98">
        <v>7</v>
      </c>
      <c r="B16" s="28" t="s">
        <v>29</v>
      </c>
      <c r="C16" s="29"/>
      <c r="D16" s="30"/>
      <c r="E16" s="31">
        <v>3</v>
      </c>
      <c r="F16" s="32" t="s">
        <v>22</v>
      </c>
      <c r="G16" s="32" t="s">
        <v>23</v>
      </c>
      <c r="H16" s="33">
        <v>90000</v>
      </c>
      <c r="I16" s="99">
        <f t="shared" si="0"/>
        <v>270000</v>
      </c>
      <c r="J16" s="132"/>
      <c r="K16" s="132"/>
      <c r="L16" s="78">
        <v>270000</v>
      </c>
    </row>
    <row r="17" spans="1:14" s="48" customFormat="1" x14ac:dyDescent="0.2">
      <c r="A17" s="100">
        <v>8</v>
      </c>
      <c r="B17" s="49" t="s">
        <v>30</v>
      </c>
      <c r="C17" s="50"/>
      <c r="D17" s="51"/>
      <c r="E17" s="70">
        <v>3</v>
      </c>
      <c r="F17" s="45" t="s">
        <v>22</v>
      </c>
      <c r="G17" s="45" t="s">
        <v>23</v>
      </c>
      <c r="H17" s="47">
        <v>180000</v>
      </c>
      <c r="I17" s="101">
        <f t="shared" si="0"/>
        <v>540000</v>
      </c>
      <c r="J17" s="133"/>
      <c r="K17" s="133"/>
      <c r="L17" s="79">
        <v>540000</v>
      </c>
    </row>
    <row r="18" spans="1:14" s="66" customFormat="1" ht="15.75" x14ac:dyDescent="0.2">
      <c r="A18" s="102"/>
      <c r="B18" s="10"/>
      <c r="C18" s="11"/>
      <c r="D18" s="12"/>
      <c r="E18" s="3"/>
      <c r="F18" s="3"/>
      <c r="G18" s="3"/>
      <c r="H18" s="65" t="s">
        <v>31</v>
      </c>
      <c r="I18" s="103">
        <f>SUM(I10:I17)</f>
        <v>2910000</v>
      </c>
      <c r="J18" s="134"/>
      <c r="K18" s="134"/>
      <c r="L18" s="5">
        <v>3000000</v>
      </c>
    </row>
    <row r="19" spans="1:14" s="66" customFormat="1" ht="18" customHeight="1" x14ac:dyDescent="0.2">
      <c r="A19" s="94" t="s">
        <v>32</v>
      </c>
      <c r="B19" s="171" t="s">
        <v>0</v>
      </c>
      <c r="C19" s="172"/>
      <c r="D19" s="173"/>
      <c r="E19" s="3"/>
      <c r="F19" s="3"/>
      <c r="G19" s="3"/>
      <c r="H19" s="3"/>
      <c r="I19" s="95"/>
      <c r="J19" s="140">
        <f>REKAPITULASI!I18</f>
        <v>800000000</v>
      </c>
      <c r="K19" s="11"/>
      <c r="L19" s="9"/>
    </row>
    <row r="20" spans="1:14" s="26" customFormat="1" x14ac:dyDescent="0.2">
      <c r="A20" s="96">
        <v>1</v>
      </c>
      <c r="B20" s="159" t="s">
        <v>33</v>
      </c>
      <c r="C20" s="160"/>
      <c r="D20" s="161"/>
      <c r="E20" s="38">
        <v>180.32</v>
      </c>
      <c r="F20" s="24" t="s">
        <v>34</v>
      </c>
      <c r="G20" s="24" t="s">
        <v>183</v>
      </c>
      <c r="H20" s="25">
        <f>K21</f>
        <v>6000</v>
      </c>
      <c r="I20" s="97">
        <f t="shared" ref="I20:I35" si="1">E20*H20</f>
        <v>1081920</v>
      </c>
      <c r="J20" s="131"/>
      <c r="K20" s="131"/>
      <c r="L20" s="77">
        <v>2253937.5</v>
      </c>
    </row>
    <row r="21" spans="1:14" s="34" customFormat="1" ht="15.75" customHeight="1" x14ac:dyDescent="0.2">
      <c r="A21" s="98">
        <v>2</v>
      </c>
      <c r="B21" s="39" t="s">
        <v>35</v>
      </c>
      <c r="C21" s="29"/>
      <c r="D21" s="30"/>
      <c r="E21" s="40">
        <v>36.94</v>
      </c>
      <c r="F21" s="32" t="s">
        <v>34</v>
      </c>
      <c r="G21" s="32" t="s">
        <v>183</v>
      </c>
      <c r="H21" s="33">
        <f>H20</f>
        <v>6000</v>
      </c>
      <c r="I21" s="99">
        <f t="shared" si="1"/>
        <v>221640</v>
      </c>
      <c r="J21" s="132"/>
      <c r="K21" s="132">
        <v>6000</v>
      </c>
      <c r="L21" s="78">
        <v>461781.25</v>
      </c>
    </row>
    <row r="22" spans="1:14" s="34" customFormat="1" ht="15.75" customHeight="1" x14ac:dyDescent="0.2">
      <c r="A22" s="98">
        <v>3</v>
      </c>
      <c r="B22" s="39" t="s">
        <v>36</v>
      </c>
      <c r="C22" s="29"/>
      <c r="D22" s="30"/>
      <c r="E22" s="40">
        <v>146.84</v>
      </c>
      <c r="F22" s="32" t="s">
        <v>34</v>
      </c>
      <c r="G22" s="32" t="s">
        <v>183</v>
      </c>
      <c r="H22" s="33">
        <f t="shared" ref="H22:H27" si="2">H21</f>
        <v>6000</v>
      </c>
      <c r="I22" s="99">
        <f t="shared" si="1"/>
        <v>881040</v>
      </c>
      <c r="J22" s="132"/>
      <c r="K22" s="132"/>
      <c r="L22" s="78">
        <v>1835531.25</v>
      </c>
    </row>
    <row r="23" spans="1:14" s="34" customFormat="1" ht="15.75" customHeight="1" x14ac:dyDescent="0.2">
      <c r="A23" s="98">
        <v>4</v>
      </c>
      <c r="B23" s="39" t="s">
        <v>37</v>
      </c>
      <c r="C23" s="29"/>
      <c r="D23" s="30"/>
      <c r="E23" s="40">
        <v>57.38</v>
      </c>
      <c r="F23" s="32" t="s">
        <v>34</v>
      </c>
      <c r="G23" s="32" t="s">
        <v>183</v>
      </c>
      <c r="H23" s="33">
        <f t="shared" si="2"/>
        <v>6000</v>
      </c>
      <c r="I23" s="99">
        <f t="shared" si="1"/>
        <v>344280</v>
      </c>
      <c r="J23" s="132"/>
      <c r="K23" s="132"/>
      <c r="L23" s="78">
        <v>717187.5</v>
      </c>
    </row>
    <row r="24" spans="1:14" s="34" customFormat="1" ht="15.75" customHeight="1" x14ac:dyDescent="0.2">
      <c r="A24" s="98">
        <v>5</v>
      </c>
      <c r="B24" s="39" t="s">
        <v>38</v>
      </c>
      <c r="C24" s="29"/>
      <c r="D24" s="30"/>
      <c r="E24" s="40">
        <v>29.84</v>
      </c>
      <c r="F24" s="32" t="s">
        <v>34</v>
      </c>
      <c r="G24" s="32" t="s">
        <v>183</v>
      </c>
      <c r="H24" s="33">
        <f t="shared" si="2"/>
        <v>6000</v>
      </c>
      <c r="I24" s="99">
        <f t="shared" si="1"/>
        <v>179040</v>
      </c>
      <c r="J24" s="132"/>
      <c r="K24" s="132"/>
      <c r="L24" s="78">
        <v>372940</v>
      </c>
      <c r="N24" s="34" t="s">
        <v>49</v>
      </c>
    </row>
    <row r="25" spans="1:14" s="34" customFormat="1" ht="15.75" customHeight="1" x14ac:dyDescent="0.2">
      <c r="A25" s="98">
        <v>6</v>
      </c>
      <c r="B25" s="39" t="s">
        <v>39</v>
      </c>
      <c r="C25" s="29"/>
      <c r="D25" s="30"/>
      <c r="E25" s="40">
        <v>43.83</v>
      </c>
      <c r="F25" s="32" t="s">
        <v>34</v>
      </c>
      <c r="G25" s="32" t="s">
        <v>183</v>
      </c>
      <c r="H25" s="33">
        <f t="shared" si="2"/>
        <v>6000</v>
      </c>
      <c r="I25" s="99">
        <f t="shared" si="1"/>
        <v>262980</v>
      </c>
      <c r="J25" s="132"/>
      <c r="K25" s="132"/>
      <c r="L25" s="78">
        <v>547825</v>
      </c>
    </row>
    <row r="26" spans="1:14" s="34" customFormat="1" ht="15.75" customHeight="1" x14ac:dyDescent="0.2">
      <c r="A26" s="98">
        <v>7</v>
      </c>
      <c r="B26" s="39" t="s">
        <v>40</v>
      </c>
      <c r="C26" s="29"/>
      <c r="D26" s="30"/>
      <c r="E26" s="40">
        <v>20.3</v>
      </c>
      <c r="F26" s="32" t="s">
        <v>34</v>
      </c>
      <c r="G26" s="32" t="s">
        <v>183</v>
      </c>
      <c r="H26" s="33">
        <f t="shared" si="2"/>
        <v>6000</v>
      </c>
      <c r="I26" s="99">
        <f t="shared" si="1"/>
        <v>121800</v>
      </c>
      <c r="J26" s="132"/>
      <c r="K26" s="132"/>
      <c r="L26" s="78">
        <v>406000</v>
      </c>
    </row>
    <row r="27" spans="1:14" s="34" customFormat="1" ht="15.75" customHeight="1" x14ac:dyDescent="0.2">
      <c r="A27" s="98">
        <v>8</v>
      </c>
      <c r="B27" s="39" t="s">
        <v>41</v>
      </c>
      <c r="C27" s="29"/>
      <c r="D27" s="30"/>
      <c r="E27" s="40">
        <v>78.7</v>
      </c>
      <c r="F27" s="32" t="s">
        <v>34</v>
      </c>
      <c r="G27" s="32" t="s">
        <v>183</v>
      </c>
      <c r="H27" s="33">
        <f t="shared" si="2"/>
        <v>6000</v>
      </c>
      <c r="I27" s="99">
        <f t="shared" si="1"/>
        <v>472200</v>
      </c>
      <c r="J27" s="132"/>
      <c r="K27" s="132"/>
      <c r="L27" s="78">
        <v>1573920</v>
      </c>
    </row>
    <row r="28" spans="1:14" s="34" customFormat="1" ht="15.75" customHeight="1" x14ac:dyDescent="0.2">
      <c r="A28" s="98">
        <v>9</v>
      </c>
      <c r="B28" s="39" t="s">
        <v>42</v>
      </c>
      <c r="C28" s="29"/>
      <c r="D28" s="30"/>
      <c r="E28" s="40">
        <v>270.36</v>
      </c>
      <c r="F28" s="32" t="s">
        <v>34</v>
      </c>
      <c r="G28" s="32" t="s">
        <v>43</v>
      </c>
      <c r="H28" s="33">
        <v>19000</v>
      </c>
      <c r="I28" s="99">
        <f t="shared" si="1"/>
        <v>5136840</v>
      </c>
      <c r="J28" s="132"/>
      <c r="K28" s="132"/>
      <c r="L28" s="78">
        <v>5397310.6399999997</v>
      </c>
    </row>
    <row r="29" spans="1:14" s="34" customFormat="1" ht="15.75" customHeight="1" x14ac:dyDescent="0.2">
      <c r="A29" s="98">
        <v>10</v>
      </c>
      <c r="B29" s="39" t="s">
        <v>44</v>
      </c>
      <c r="C29" s="29"/>
      <c r="D29" s="30"/>
      <c r="E29" s="40">
        <v>201.2</v>
      </c>
      <c r="F29" s="32" t="s">
        <v>34</v>
      </c>
      <c r="G29" s="32" t="s">
        <v>43</v>
      </c>
      <c r="H29" s="33">
        <f>H28</f>
        <v>19000</v>
      </c>
      <c r="I29" s="99">
        <f t="shared" si="1"/>
        <v>3822800</v>
      </c>
      <c r="J29" s="132"/>
      <c r="K29" s="132"/>
      <c r="L29" s="78">
        <v>4016675.69</v>
      </c>
    </row>
    <row r="30" spans="1:14" s="34" customFormat="1" ht="15.75" customHeight="1" x14ac:dyDescent="0.2">
      <c r="A30" s="98">
        <v>11</v>
      </c>
      <c r="B30" s="39" t="s">
        <v>45</v>
      </c>
      <c r="C30" s="29"/>
      <c r="D30" s="30"/>
      <c r="E30" s="40">
        <v>276.66000000000003</v>
      </c>
      <c r="F30" s="32" t="s">
        <v>34</v>
      </c>
      <c r="G30" s="32" t="s">
        <v>43</v>
      </c>
      <c r="H30" s="33">
        <f>H29</f>
        <v>19000</v>
      </c>
      <c r="I30" s="99">
        <f t="shared" si="1"/>
        <v>5256540.0000000009</v>
      </c>
      <c r="J30" s="132"/>
      <c r="K30" s="132"/>
      <c r="L30" s="78">
        <v>5523078.7999999998</v>
      </c>
    </row>
    <row r="31" spans="1:14" s="34" customFormat="1" ht="15.75" customHeight="1" x14ac:dyDescent="0.2">
      <c r="A31" s="98">
        <v>12</v>
      </c>
      <c r="B31" s="39" t="s">
        <v>46</v>
      </c>
      <c r="C31" s="29"/>
      <c r="D31" s="30"/>
      <c r="E31" s="40">
        <v>210.8</v>
      </c>
      <c r="F31" s="32" t="s">
        <v>34</v>
      </c>
      <c r="G31" s="32" t="s">
        <v>43</v>
      </c>
      <c r="H31" s="33">
        <f>H30</f>
        <v>19000</v>
      </c>
      <c r="I31" s="99">
        <f t="shared" si="1"/>
        <v>4005200</v>
      </c>
      <c r="J31" s="132"/>
      <c r="K31" s="132"/>
      <c r="L31" s="78">
        <v>4208322.41</v>
      </c>
    </row>
    <row r="32" spans="1:14" s="34" customFormat="1" ht="15.75" customHeight="1" x14ac:dyDescent="0.2">
      <c r="A32" s="98">
        <v>13</v>
      </c>
      <c r="B32" s="39" t="s">
        <v>47</v>
      </c>
      <c r="C32" s="29"/>
      <c r="D32" s="30"/>
      <c r="E32" s="40">
        <v>242.17</v>
      </c>
      <c r="F32" s="32" t="s">
        <v>34</v>
      </c>
      <c r="G32" s="32" t="s">
        <v>43</v>
      </c>
      <c r="H32" s="33">
        <f>H31</f>
        <v>19000</v>
      </c>
      <c r="I32" s="99">
        <f t="shared" si="1"/>
        <v>4601230</v>
      </c>
      <c r="J32" s="132"/>
      <c r="K32" s="132"/>
      <c r="L32" s="78">
        <v>4834420.2699999996</v>
      </c>
    </row>
    <row r="33" spans="1:15" s="34" customFormat="1" ht="15.75" customHeight="1" x14ac:dyDescent="0.2">
      <c r="A33" s="98">
        <v>14</v>
      </c>
      <c r="B33" s="39" t="s">
        <v>48</v>
      </c>
      <c r="C33" s="29"/>
      <c r="D33" s="30"/>
      <c r="E33" s="40">
        <v>299.89999999999998</v>
      </c>
      <c r="F33" s="32" t="s">
        <v>34</v>
      </c>
      <c r="G33" s="32" t="s">
        <v>43</v>
      </c>
      <c r="H33" s="33">
        <f>H32</f>
        <v>19000</v>
      </c>
      <c r="I33" s="99">
        <f t="shared" si="1"/>
        <v>5698100</v>
      </c>
      <c r="J33" s="132"/>
      <c r="K33" s="132"/>
      <c r="L33" s="78">
        <v>5986875.8399999999</v>
      </c>
      <c r="O33" s="34" t="s">
        <v>51</v>
      </c>
    </row>
    <row r="34" spans="1:15" s="34" customFormat="1" ht="15.75" customHeight="1" x14ac:dyDescent="0.2">
      <c r="A34" s="98">
        <v>15</v>
      </c>
      <c r="B34" s="39" t="s">
        <v>49</v>
      </c>
      <c r="C34" s="29"/>
      <c r="D34" s="30"/>
      <c r="E34" s="40">
        <v>1</v>
      </c>
      <c r="F34" s="32" t="s">
        <v>50</v>
      </c>
      <c r="G34" s="32" t="s">
        <v>23</v>
      </c>
      <c r="H34" s="33">
        <v>300000</v>
      </c>
      <c r="I34" s="99">
        <f t="shared" si="1"/>
        <v>300000</v>
      </c>
      <c r="J34" s="132"/>
      <c r="K34" s="132"/>
      <c r="L34" s="78">
        <v>500000</v>
      </c>
    </row>
    <row r="35" spans="1:15" s="48" customFormat="1" ht="15.75" customHeight="1" x14ac:dyDescent="0.2">
      <c r="A35" s="100">
        <v>16</v>
      </c>
      <c r="B35" s="52" t="s">
        <v>51</v>
      </c>
      <c r="C35" s="50"/>
      <c r="D35" s="51"/>
      <c r="E35" s="44">
        <v>1</v>
      </c>
      <c r="F35" s="45" t="s">
        <v>50</v>
      </c>
      <c r="G35" s="45" t="s">
        <v>23</v>
      </c>
      <c r="H35" s="47">
        <v>200000</v>
      </c>
      <c r="I35" s="101">
        <f t="shared" si="1"/>
        <v>200000</v>
      </c>
      <c r="J35" s="133"/>
      <c r="K35" s="133"/>
      <c r="L35" s="79">
        <v>250000</v>
      </c>
    </row>
    <row r="36" spans="1:15" s="66" customFormat="1" ht="15.95" customHeight="1" x14ac:dyDescent="0.2">
      <c r="A36" s="102"/>
      <c r="B36" s="10"/>
      <c r="C36" s="11"/>
      <c r="D36" s="12"/>
      <c r="E36" s="3"/>
      <c r="F36" s="3"/>
      <c r="G36" s="3"/>
      <c r="H36" s="65" t="s">
        <v>52</v>
      </c>
      <c r="I36" s="103">
        <f>SUM(I20:I35)</f>
        <v>32585610</v>
      </c>
      <c r="J36" s="134"/>
      <c r="K36" s="134"/>
      <c r="L36" s="5">
        <v>38885806.159999996</v>
      </c>
    </row>
    <row r="37" spans="1:15" s="66" customFormat="1" ht="15.95" customHeight="1" x14ac:dyDescent="0.2">
      <c r="A37" s="102"/>
      <c r="B37" s="10"/>
      <c r="C37" s="11"/>
      <c r="D37" s="12"/>
      <c r="E37" s="3"/>
      <c r="F37" s="3"/>
      <c r="G37" s="3"/>
      <c r="H37" s="67" t="s">
        <v>53</v>
      </c>
      <c r="I37" s="103">
        <f>I18+I36</f>
        <v>35495610</v>
      </c>
      <c r="J37" s="134"/>
      <c r="K37" s="134"/>
      <c r="L37" s="5">
        <v>41885806.159999996</v>
      </c>
    </row>
    <row r="38" spans="1:15" s="66" customFormat="1" ht="21.75" customHeight="1" x14ac:dyDescent="0.2">
      <c r="A38" s="94" t="s">
        <v>54</v>
      </c>
      <c r="B38" s="156" t="s">
        <v>1</v>
      </c>
      <c r="C38" s="157"/>
      <c r="D38" s="158"/>
      <c r="E38" s="3"/>
      <c r="F38" s="3"/>
      <c r="G38" s="3"/>
      <c r="H38" s="3"/>
      <c r="I38" s="95"/>
      <c r="J38" s="11"/>
      <c r="K38" s="11"/>
      <c r="L38" s="9"/>
    </row>
    <row r="39" spans="1:15" s="66" customFormat="1" ht="15.75" x14ac:dyDescent="0.2">
      <c r="A39" s="94" t="s">
        <v>19</v>
      </c>
      <c r="B39" s="17" t="s">
        <v>55</v>
      </c>
      <c r="C39" s="18"/>
      <c r="D39" s="19"/>
      <c r="E39" s="3"/>
      <c r="F39" s="3"/>
      <c r="G39" s="3"/>
      <c r="H39" s="3"/>
      <c r="I39" s="104" t="s">
        <v>56</v>
      </c>
      <c r="J39" s="141">
        <f>J19</f>
        <v>800000000</v>
      </c>
      <c r="K39" s="135"/>
      <c r="L39" s="80" t="s">
        <v>56</v>
      </c>
    </row>
    <row r="40" spans="1:15" s="26" customFormat="1" ht="30" customHeight="1" x14ac:dyDescent="0.2">
      <c r="A40" s="96">
        <v>1</v>
      </c>
      <c r="B40" s="159" t="s">
        <v>57</v>
      </c>
      <c r="C40" s="160"/>
      <c r="D40" s="161"/>
      <c r="E40" s="38">
        <v>180.32</v>
      </c>
      <c r="F40" s="24" t="s">
        <v>34</v>
      </c>
      <c r="G40" s="42" t="s">
        <v>58</v>
      </c>
      <c r="H40" s="25">
        <v>184000</v>
      </c>
      <c r="I40" s="97">
        <f t="shared" ref="I40:I48" si="3">E40*H40</f>
        <v>33178880</v>
      </c>
      <c r="J40" s="131"/>
      <c r="K40" s="131"/>
      <c r="L40" s="77">
        <v>33258676.210000001</v>
      </c>
    </row>
    <row r="41" spans="1:15" s="34" customFormat="1" ht="15.75" customHeight="1" x14ac:dyDescent="0.2">
      <c r="A41" s="98">
        <v>2</v>
      </c>
      <c r="B41" s="39" t="s">
        <v>59</v>
      </c>
      <c r="C41" s="29"/>
      <c r="D41" s="30"/>
      <c r="E41" s="40">
        <v>36.94</v>
      </c>
      <c r="F41" s="32" t="s">
        <v>34</v>
      </c>
      <c r="G41" s="43" t="s">
        <v>58</v>
      </c>
      <c r="H41" s="33">
        <f>H40</f>
        <v>184000</v>
      </c>
      <c r="I41" s="99">
        <f t="shared" si="3"/>
        <v>6796960</v>
      </c>
      <c r="J41" s="132"/>
      <c r="K41" s="132"/>
      <c r="L41" s="78">
        <v>6813956.9400000004</v>
      </c>
    </row>
    <row r="42" spans="1:15" s="34" customFormat="1" ht="15.75" customHeight="1" x14ac:dyDescent="0.2">
      <c r="A42" s="98">
        <v>3</v>
      </c>
      <c r="B42" s="39" t="s">
        <v>60</v>
      </c>
      <c r="C42" s="29"/>
      <c r="D42" s="30"/>
      <c r="E42" s="40">
        <v>146.84</v>
      </c>
      <c r="F42" s="32" t="s">
        <v>34</v>
      </c>
      <c r="G42" s="43" t="s">
        <v>58</v>
      </c>
      <c r="H42" s="33">
        <f>H41</f>
        <v>184000</v>
      </c>
      <c r="I42" s="99">
        <f t="shared" si="3"/>
        <v>27018560</v>
      </c>
      <c r="J42" s="132"/>
      <c r="K42" s="132"/>
      <c r="L42" s="78">
        <v>27084752.579999998</v>
      </c>
      <c r="N42" s="34" t="s">
        <v>63</v>
      </c>
    </row>
    <row r="43" spans="1:15" s="34" customFormat="1" x14ac:dyDescent="0.2">
      <c r="A43" s="98">
        <v>4</v>
      </c>
      <c r="B43" s="39" t="s">
        <v>61</v>
      </c>
      <c r="C43" s="29"/>
      <c r="D43" s="30"/>
      <c r="E43" s="40">
        <v>57.38</v>
      </c>
      <c r="F43" s="32" t="s">
        <v>34</v>
      </c>
      <c r="G43" s="32" t="s">
        <v>62</v>
      </c>
      <c r="H43" s="33">
        <v>95000</v>
      </c>
      <c r="I43" s="99">
        <f t="shared" si="3"/>
        <v>5451100</v>
      </c>
      <c r="J43" s="132"/>
      <c r="K43" s="132"/>
      <c r="L43" s="78">
        <v>5487083.9400000004</v>
      </c>
    </row>
    <row r="44" spans="1:15" s="34" customFormat="1" ht="17.25" customHeight="1" x14ac:dyDescent="0.2">
      <c r="A44" s="98">
        <v>5</v>
      </c>
      <c r="B44" s="162" t="s">
        <v>63</v>
      </c>
      <c r="C44" s="163"/>
      <c r="D44" s="164"/>
      <c r="E44" s="40">
        <v>29.84</v>
      </c>
      <c r="F44" s="32" t="s">
        <v>34</v>
      </c>
      <c r="G44" s="32" t="s">
        <v>62</v>
      </c>
      <c r="H44" s="33">
        <f>H43</f>
        <v>95000</v>
      </c>
      <c r="I44" s="99">
        <f t="shared" si="3"/>
        <v>2834800</v>
      </c>
      <c r="J44" s="132"/>
      <c r="K44" s="132"/>
      <c r="L44" s="78">
        <v>2853302.78</v>
      </c>
    </row>
    <row r="45" spans="1:15" s="34" customFormat="1" ht="15.75" customHeight="1" x14ac:dyDescent="0.2">
      <c r="A45" s="98">
        <v>6</v>
      </c>
      <c r="B45" s="39" t="s">
        <v>64</v>
      </c>
      <c r="C45" s="29"/>
      <c r="D45" s="30"/>
      <c r="E45" s="40">
        <v>43.83</v>
      </c>
      <c r="F45" s="32" t="s">
        <v>34</v>
      </c>
      <c r="G45" s="32" t="s">
        <v>62</v>
      </c>
      <c r="H45" s="33">
        <f>H44</f>
        <v>95000</v>
      </c>
      <c r="I45" s="99">
        <f t="shared" si="3"/>
        <v>4163850</v>
      </c>
      <c r="J45" s="132"/>
      <c r="K45" s="132"/>
      <c r="L45" s="78">
        <v>4191319.23</v>
      </c>
    </row>
    <row r="46" spans="1:15" s="34" customFormat="1" ht="15.75" customHeight="1" x14ac:dyDescent="0.2">
      <c r="A46" s="98">
        <v>7</v>
      </c>
      <c r="B46" s="28" t="s">
        <v>65</v>
      </c>
      <c r="C46" s="29"/>
      <c r="D46" s="30"/>
      <c r="E46" s="40">
        <v>57.38</v>
      </c>
      <c r="F46" s="32" t="s">
        <v>34</v>
      </c>
      <c r="G46" s="43" t="s">
        <v>66</v>
      </c>
      <c r="H46" s="33">
        <v>27000</v>
      </c>
      <c r="I46" s="99">
        <f t="shared" si="3"/>
        <v>1549260</v>
      </c>
      <c r="J46" s="132"/>
      <c r="K46" s="132"/>
      <c r="L46" s="78">
        <v>1589488.31</v>
      </c>
    </row>
    <row r="47" spans="1:15" s="34" customFormat="1" ht="15.75" customHeight="1" x14ac:dyDescent="0.2">
      <c r="A47" s="98">
        <v>8</v>
      </c>
      <c r="B47" s="28" t="s">
        <v>67</v>
      </c>
      <c r="C47" s="29"/>
      <c r="D47" s="30"/>
      <c r="E47" s="40">
        <v>29.84</v>
      </c>
      <c r="F47" s="32" t="s">
        <v>34</v>
      </c>
      <c r="G47" s="43" t="s">
        <v>66</v>
      </c>
      <c r="H47" s="33">
        <f>H46</f>
        <v>27000</v>
      </c>
      <c r="I47" s="99">
        <f t="shared" si="3"/>
        <v>805680</v>
      </c>
      <c r="J47" s="132"/>
      <c r="K47" s="132"/>
      <c r="L47" s="78">
        <v>826539.46</v>
      </c>
    </row>
    <row r="48" spans="1:15" s="48" customFormat="1" ht="15.75" customHeight="1" x14ac:dyDescent="0.2">
      <c r="A48" s="100">
        <v>9</v>
      </c>
      <c r="B48" s="49" t="s">
        <v>68</v>
      </c>
      <c r="C48" s="50"/>
      <c r="D48" s="51"/>
      <c r="E48" s="44">
        <v>43.83</v>
      </c>
      <c r="F48" s="45" t="s">
        <v>34</v>
      </c>
      <c r="G48" s="46" t="s">
        <v>66</v>
      </c>
      <c r="H48" s="47">
        <f>H47</f>
        <v>27000</v>
      </c>
      <c r="I48" s="101">
        <f t="shared" si="3"/>
        <v>1183410</v>
      </c>
      <c r="J48" s="133"/>
      <c r="K48" s="133"/>
      <c r="L48" s="79">
        <v>1214133.5900000001</v>
      </c>
      <c r="N48" s="48" t="s">
        <v>71</v>
      </c>
    </row>
    <row r="49" spans="1:14" s="66" customFormat="1" ht="15.95" customHeight="1" x14ac:dyDescent="0.2">
      <c r="A49" s="102"/>
      <c r="B49" s="10"/>
      <c r="C49" s="11"/>
      <c r="D49" s="12"/>
      <c r="E49" s="3"/>
      <c r="F49" s="3"/>
      <c r="G49" s="3"/>
      <c r="H49" s="65" t="s">
        <v>31</v>
      </c>
      <c r="I49" s="103">
        <f>SUM(I40:I48)</f>
        <v>82982500</v>
      </c>
      <c r="J49" s="134"/>
      <c r="K49" s="134"/>
      <c r="L49" s="5">
        <v>83319253.040000007</v>
      </c>
      <c r="N49" s="66" t="s">
        <v>72</v>
      </c>
    </row>
    <row r="50" spans="1:14" s="66" customFormat="1" ht="22.5" customHeight="1" x14ac:dyDescent="0.2">
      <c r="A50" s="94" t="s">
        <v>32</v>
      </c>
      <c r="B50" s="156" t="s">
        <v>2</v>
      </c>
      <c r="C50" s="157"/>
      <c r="D50" s="158"/>
      <c r="E50" s="3"/>
      <c r="F50" s="3"/>
      <c r="G50" s="3"/>
      <c r="H50" s="3"/>
      <c r="I50" s="95"/>
      <c r="J50" s="140">
        <f>REKAPITULASI!I18</f>
        <v>800000000</v>
      </c>
      <c r="K50" s="11"/>
      <c r="L50" s="9"/>
    </row>
    <row r="51" spans="1:14" s="59" customFormat="1" x14ac:dyDescent="0.2">
      <c r="A51" s="105">
        <v>1</v>
      </c>
      <c r="B51" s="60" t="s">
        <v>69</v>
      </c>
      <c r="C51" s="54"/>
      <c r="D51" s="55"/>
      <c r="E51" s="56">
        <v>270.36</v>
      </c>
      <c r="F51" s="57" t="s">
        <v>34</v>
      </c>
      <c r="G51" s="57" t="s">
        <v>70</v>
      </c>
      <c r="H51" s="58">
        <v>36300</v>
      </c>
      <c r="I51" s="106">
        <f t="shared" ref="I51:I67" si="4">E51*H51</f>
        <v>9814068</v>
      </c>
      <c r="J51" s="136"/>
      <c r="K51" s="136"/>
      <c r="L51" s="81">
        <v>9824323.6199999992</v>
      </c>
    </row>
    <row r="52" spans="1:14" s="34" customFormat="1" x14ac:dyDescent="0.2">
      <c r="A52" s="98">
        <v>2</v>
      </c>
      <c r="B52" s="39" t="s">
        <v>71</v>
      </c>
      <c r="C52" s="29"/>
      <c r="D52" s="30"/>
      <c r="E52" s="40">
        <v>201.2</v>
      </c>
      <c r="F52" s="32" t="s">
        <v>34</v>
      </c>
      <c r="G52" s="32" t="s">
        <v>70</v>
      </c>
      <c r="H52" s="33">
        <f>H51</f>
        <v>36300</v>
      </c>
      <c r="I52" s="99">
        <f t="shared" si="4"/>
        <v>7303560</v>
      </c>
      <c r="J52" s="132"/>
      <c r="K52" s="132"/>
      <c r="L52" s="78">
        <v>7311256.3899999997</v>
      </c>
      <c r="N52" s="34" t="s">
        <v>73</v>
      </c>
    </row>
    <row r="53" spans="1:14" s="34" customFormat="1" ht="15.75" customHeight="1" x14ac:dyDescent="0.2">
      <c r="A53" s="98">
        <v>3</v>
      </c>
      <c r="B53" s="39" t="s">
        <v>72</v>
      </c>
      <c r="C53" s="29"/>
      <c r="D53" s="30"/>
      <c r="E53" s="40">
        <v>276.66000000000003</v>
      </c>
      <c r="F53" s="32" t="s">
        <v>34</v>
      </c>
      <c r="G53" s="32" t="s">
        <v>70</v>
      </c>
      <c r="H53" s="33">
        <f>H52</f>
        <v>36300</v>
      </c>
      <c r="I53" s="99">
        <f t="shared" si="4"/>
        <v>10042758</v>
      </c>
      <c r="J53" s="132"/>
      <c r="K53" s="132"/>
      <c r="L53" s="78">
        <v>10053250.060000001</v>
      </c>
    </row>
    <row r="54" spans="1:14" s="34" customFormat="1" x14ac:dyDescent="0.2">
      <c r="A54" s="98">
        <v>4</v>
      </c>
      <c r="B54" s="39" t="s">
        <v>73</v>
      </c>
      <c r="C54" s="29"/>
      <c r="D54" s="30"/>
      <c r="E54" s="40">
        <v>210.8</v>
      </c>
      <c r="F54" s="32" t="s">
        <v>34</v>
      </c>
      <c r="G54" s="32" t="s">
        <v>70</v>
      </c>
      <c r="H54" s="33">
        <f>H53</f>
        <v>36300</v>
      </c>
      <c r="I54" s="99">
        <f t="shared" si="4"/>
        <v>7652040</v>
      </c>
      <c r="J54" s="132"/>
      <c r="K54" s="132"/>
      <c r="L54" s="78">
        <v>7660096.6699999999</v>
      </c>
    </row>
    <row r="55" spans="1:14" s="34" customFormat="1" ht="30" customHeight="1" x14ac:dyDescent="0.2">
      <c r="A55" s="98">
        <v>5</v>
      </c>
      <c r="B55" s="178" t="s">
        <v>74</v>
      </c>
      <c r="C55" s="179"/>
      <c r="D55" s="180"/>
      <c r="E55" s="40">
        <v>97.47</v>
      </c>
      <c r="F55" s="32" t="s">
        <v>34</v>
      </c>
      <c r="G55" s="32" t="s">
        <v>75</v>
      </c>
      <c r="H55" s="33">
        <v>278000</v>
      </c>
      <c r="I55" s="99">
        <f t="shared" si="4"/>
        <v>27096660</v>
      </c>
      <c r="J55" s="132"/>
      <c r="K55" s="132"/>
      <c r="L55" s="78">
        <v>27147731.579999998</v>
      </c>
    </row>
    <row r="56" spans="1:14" s="34" customFormat="1" ht="30" customHeight="1" x14ac:dyDescent="0.2">
      <c r="A56" s="98">
        <v>6</v>
      </c>
      <c r="B56" s="181" t="s">
        <v>76</v>
      </c>
      <c r="C56" s="182"/>
      <c r="D56" s="183"/>
      <c r="E56" s="40">
        <v>90.22</v>
      </c>
      <c r="F56" s="32" t="s">
        <v>34</v>
      </c>
      <c r="G56" s="32" t="s">
        <v>75</v>
      </c>
      <c r="H56" s="33">
        <f>H55</f>
        <v>278000</v>
      </c>
      <c r="I56" s="99">
        <f t="shared" si="4"/>
        <v>25081160</v>
      </c>
      <c r="J56" s="132"/>
      <c r="K56" s="132"/>
      <c r="L56" s="78">
        <v>25126545.329999998</v>
      </c>
    </row>
    <row r="57" spans="1:14" s="37" customFormat="1" ht="30" customHeight="1" x14ac:dyDescent="0.2">
      <c r="A57" s="142">
        <v>7</v>
      </c>
      <c r="B57" s="184" t="s">
        <v>77</v>
      </c>
      <c r="C57" s="185"/>
      <c r="D57" s="186"/>
      <c r="E57" s="41">
        <v>101.88</v>
      </c>
      <c r="F57" s="35" t="s">
        <v>34</v>
      </c>
      <c r="G57" s="35" t="s">
        <v>75</v>
      </c>
      <c r="H57" s="36">
        <f>H55</f>
        <v>278000</v>
      </c>
      <c r="I57" s="143">
        <f t="shared" si="4"/>
        <v>28322640</v>
      </c>
      <c r="J57" s="144"/>
      <c r="K57" s="144"/>
      <c r="L57" s="145">
        <v>28375984.5</v>
      </c>
    </row>
    <row r="58" spans="1:14" s="26" customFormat="1" ht="30" customHeight="1" x14ac:dyDescent="0.2">
      <c r="A58" s="96">
        <v>8</v>
      </c>
      <c r="B58" s="159" t="s">
        <v>78</v>
      </c>
      <c r="C58" s="160"/>
      <c r="D58" s="161"/>
      <c r="E58" s="38">
        <v>90.22</v>
      </c>
      <c r="F58" s="24" t="s">
        <v>34</v>
      </c>
      <c r="G58" s="24" t="s">
        <v>75</v>
      </c>
      <c r="H58" s="25">
        <f>H55</f>
        <v>278000</v>
      </c>
      <c r="I58" s="97">
        <f t="shared" si="4"/>
        <v>25081160</v>
      </c>
      <c r="J58" s="131"/>
      <c r="K58" s="131"/>
      <c r="L58" s="77">
        <v>25126545.329999998</v>
      </c>
    </row>
    <row r="59" spans="1:14" s="34" customFormat="1" ht="30" customHeight="1" x14ac:dyDescent="0.2">
      <c r="A59" s="98">
        <v>9</v>
      </c>
      <c r="B59" s="181" t="s">
        <v>79</v>
      </c>
      <c r="C59" s="182"/>
      <c r="D59" s="183"/>
      <c r="E59" s="40">
        <v>97.47</v>
      </c>
      <c r="F59" s="32" t="s">
        <v>34</v>
      </c>
      <c r="G59" s="43" t="s">
        <v>80</v>
      </c>
      <c r="H59" s="33">
        <v>81500</v>
      </c>
      <c r="I59" s="99">
        <f t="shared" si="4"/>
        <v>7943805</v>
      </c>
      <c r="J59" s="132"/>
      <c r="K59" s="132"/>
      <c r="L59" s="78">
        <v>7987030.2199999997</v>
      </c>
    </row>
    <row r="60" spans="1:14" s="34" customFormat="1" ht="30" customHeight="1" x14ac:dyDescent="0.2">
      <c r="A60" s="98">
        <v>10</v>
      </c>
      <c r="B60" s="181" t="s">
        <v>81</v>
      </c>
      <c r="C60" s="182"/>
      <c r="D60" s="183"/>
      <c r="E60" s="40">
        <v>90.22</v>
      </c>
      <c r="F60" s="32" t="s">
        <v>34</v>
      </c>
      <c r="G60" s="43" t="s">
        <v>80</v>
      </c>
      <c r="H60" s="33">
        <f>H59</f>
        <v>81500</v>
      </c>
      <c r="I60" s="99">
        <f t="shared" si="4"/>
        <v>7352930</v>
      </c>
      <c r="J60" s="132"/>
      <c r="K60" s="132"/>
      <c r="L60" s="78">
        <v>7392384.75</v>
      </c>
    </row>
    <row r="61" spans="1:14" s="34" customFormat="1" ht="30" customHeight="1" x14ac:dyDescent="0.2">
      <c r="A61" s="98">
        <v>11</v>
      </c>
      <c r="B61" s="181" t="s">
        <v>82</v>
      </c>
      <c r="C61" s="182"/>
      <c r="D61" s="183"/>
      <c r="E61" s="40">
        <v>101.88</v>
      </c>
      <c r="F61" s="32" t="s">
        <v>34</v>
      </c>
      <c r="G61" s="43" t="s">
        <v>80</v>
      </c>
      <c r="H61" s="33">
        <f>H60</f>
        <v>81500</v>
      </c>
      <c r="I61" s="99">
        <f t="shared" si="4"/>
        <v>8303220</v>
      </c>
      <c r="J61" s="132"/>
      <c r="K61" s="132"/>
      <c r="L61" s="78">
        <v>8348389.8099999996</v>
      </c>
    </row>
    <row r="62" spans="1:14" s="34" customFormat="1" ht="30" customHeight="1" x14ac:dyDescent="0.2">
      <c r="A62" s="98">
        <v>12</v>
      </c>
      <c r="B62" s="181" t="s">
        <v>83</v>
      </c>
      <c r="C62" s="182"/>
      <c r="D62" s="183"/>
      <c r="E62" s="40">
        <v>90.22</v>
      </c>
      <c r="F62" s="32" t="s">
        <v>34</v>
      </c>
      <c r="G62" s="43" t="s">
        <v>80</v>
      </c>
      <c r="H62" s="33">
        <f>H61</f>
        <v>81500</v>
      </c>
      <c r="I62" s="99">
        <f t="shared" si="4"/>
        <v>7352930</v>
      </c>
      <c r="J62" s="132"/>
      <c r="K62" s="132"/>
      <c r="L62" s="78">
        <v>7392384.75</v>
      </c>
    </row>
    <row r="63" spans="1:14" s="34" customFormat="1" ht="18.75" customHeight="1" x14ac:dyDescent="0.2">
      <c r="A63" s="98">
        <v>13</v>
      </c>
      <c r="B63" s="28" t="s">
        <v>84</v>
      </c>
      <c r="C63" s="29"/>
      <c r="D63" s="30"/>
      <c r="E63" s="40">
        <v>97.47</v>
      </c>
      <c r="F63" s="32" t="s">
        <v>34</v>
      </c>
      <c r="G63" s="43" t="s">
        <v>85</v>
      </c>
      <c r="H63" s="33">
        <v>497000</v>
      </c>
      <c r="I63" s="99">
        <f t="shared" si="4"/>
        <v>48442590</v>
      </c>
      <c r="J63" s="132"/>
      <c r="K63" s="132"/>
      <c r="L63" s="78">
        <v>48462328.920000002</v>
      </c>
    </row>
    <row r="64" spans="1:14" s="34" customFormat="1" ht="16.5" customHeight="1" x14ac:dyDescent="0.2">
      <c r="A64" s="98">
        <v>14</v>
      </c>
      <c r="B64" s="28" t="s">
        <v>86</v>
      </c>
      <c r="C64" s="29"/>
      <c r="D64" s="30"/>
      <c r="E64" s="40">
        <v>90.22</v>
      </c>
      <c r="F64" s="32" t="s">
        <v>34</v>
      </c>
      <c r="G64" s="43" t="s">
        <v>85</v>
      </c>
      <c r="H64" s="33">
        <f>H63</f>
        <v>497000</v>
      </c>
      <c r="I64" s="99">
        <f t="shared" si="4"/>
        <v>44839340</v>
      </c>
      <c r="J64" s="132"/>
      <c r="K64" s="132"/>
      <c r="L64" s="78">
        <v>44854241.340000004</v>
      </c>
    </row>
    <row r="65" spans="1:14" s="34" customFormat="1" ht="15" customHeight="1" x14ac:dyDescent="0.2">
      <c r="A65" s="98">
        <v>15</v>
      </c>
      <c r="B65" s="28" t="s">
        <v>87</v>
      </c>
      <c r="C65" s="29"/>
      <c r="D65" s="30"/>
      <c r="E65" s="40">
        <v>101.88</v>
      </c>
      <c r="F65" s="32" t="s">
        <v>34</v>
      </c>
      <c r="G65" s="43" t="s">
        <v>85</v>
      </c>
      <c r="H65" s="33">
        <f>H64</f>
        <v>497000</v>
      </c>
      <c r="I65" s="99">
        <f t="shared" si="4"/>
        <v>50634360</v>
      </c>
      <c r="J65" s="132"/>
      <c r="K65" s="132"/>
      <c r="L65" s="78">
        <v>50654924.520000003</v>
      </c>
    </row>
    <row r="66" spans="1:14" s="34" customFormat="1" ht="14.25" customHeight="1" x14ac:dyDescent="0.2">
      <c r="A66" s="98">
        <v>16</v>
      </c>
      <c r="B66" s="28" t="s">
        <v>88</v>
      </c>
      <c r="C66" s="29"/>
      <c r="D66" s="30"/>
      <c r="E66" s="40">
        <v>90.22</v>
      </c>
      <c r="F66" s="32" t="s">
        <v>34</v>
      </c>
      <c r="G66" s="43" t="s">
        <v>85</v>
      </c>
      <c r="H66" s="33">
        <f>H65</f>
        <v>497000</v>
      </c>
      <c r="I66" s="99">
        <f t="shared" si="4"/>
        <v>44839340</v>
      </c>
      <c r="J66" s="132"/>
      <c r="K66" s="132"/>
      <c r="L66" s="78">
        <v>44854241.340000004</v>
      </c>
    </row>
    <row r="67" spans="1:14" s="48" customFormat="1" ht="18.75" customHeight="1" x14ac:dyDescent="0.2">
      <c r="A67" s="100">
        <v>17</v>
      </c>
      <c r="B67" s="187" t="s">
        <v>89</v>
      </c>
      <c r="C67" s="188"/>
      <c r="D67" s="189"/>
      <c r="E67" s="44">
        <v>3.01</v>
      </c>
      <c r="F67" s="45" t="s">
        <v>34</v>
      </c>
      <c r="G67" s="45" t="s">
        <v>90</v>
      </c>
      <c r="H67" s="47">
        <v>1739000</v>
      </c>
      <c r="I67" s="101">
        <f t="shared" si="4"/>
        <v>5234390</v>
      </c>
      <c r="J67" s="133"/>
      <c r="K67" s="133"/>
      <c r="L67" s="79">
        <v>5235175.3099999996</v>
      </c>
    </row>
    <row r="68" spans="1:14" s="66" customFormat="1" ht="15.75" x14ac:dyDescent="0.2">
      <c r="A68" s="102"/>
      <c r="B68" s="10"/>
      <c r="C68" s="11"/>
      <c r="D68" s="12"/>
      <c r="E68" s="3"/>
      <c r="F68" s="3"/>
      <c r="G68" s="3"/>
      <c r="H68" s="65" t="s">
        <v>52</v>
      </c>
      <c r="I68" s="103">
        <f>SUM(I51:I67)</f>
        <v>365336951</v>
      </c>
      <c r="J68" s="134">
        <f>REKAPITULASI!I18</f>
        <v>800000000</v>
      </c>
      <c r="K68" s="134"/>
      <c r="L68" s="5">
        <v>365806834.42000002</v>
      </c>
    </row>
    <row r="69" spans="1:14" s="66" customFormat="1" x14ac:dyDescent="0.2">
      <c r="A69" s="102"/>
      <c r="B69" s="10"/>
      <c r="C69" s="11"/>
      <c r="D69" s="12"/>
      <c r="E69" s="3"/>
      <c r="F69" s="3"/>
      <c r="G69" s="3"/>
      <c r="H69" s="3"/>
      <c r="I69" s="95"/>
      <c r="J69" s="11"/>
      <c r="K69" s="11"/>
      <c r="L69" s="12"/>
    </row>
    <row r="70" spans="1:14" s="66" customFormat="1" ht="20.25" customHeight="1" x14ac:dyDescent="0.25">
      <c r="A70" s="94" t="s">
        <v>91</v>
      </c>
      <c r="B70" s="69" t="s">
        <v>3</v>
      </c>
      <c r="C70" s="18"/>
      <c r="D70" s="19"/>
      <c r="E70" s="3"/>
      <c r="F70" s="3"/>
      <c r="G70" s="3"/>
      <c r="H70" s="3"/>
      <c r="I70" s="95"/>
      <c r="J70" s="11"/>
      <c r="K70" s="11"/>
      <c r="L70" s="9"/>
    </row>
    <row r="71" spans="1:14" s="59" customFormat="1" x14ac:dyDescent="0.2">
      <c r="A71" s="105">
        <v>1</v>
      </c>
      <c r="B71" s="53" t="s">
        <v>92</v>
      </c>
      <c r="C71" s="54"/>
      <c r="D71" s="55"/>
      <c r="E71" s="56">
        <v>242.17</v>
      </c>
      <c r="F71" s="57" t="s">
        <v>34</v>
      </c>
      <c r="G71" s="57" t="s">
        <v>70</v>
      </c>
      <c r="H71" s="58">
        <v>36000</v>
      </c>
      <c r="I71" s="106">
        <f t="shared" ref="I71:I73" si="5">E71*H71</f>
        <v>8718120</v>
      </c>
      <c r="J71" s="136"/>
      <c r="K71" s="136"/>
      <c r="L71" s="81">
        <v>8799736.0899999999</v>
      </c>
      <c r="N71" s="59" t="s">
        <v>93</v>
      </c>
    </row>
    <row r="72" spans="1:14" s="34" customFormat="1" x14ac:dyDescent="0.2">
      <c r="A72" s="98">
        <v>2</v>
      </c>
      <c r="B72" s="39" t="s">
        <v>93</v>
      </c>
      <c r="C72" s="29"/>
      <c r="D72" s="30"/>
      <c r="E72" s="40">
        <v>299.89999999999998</v>
      </c>
      <c r="F72" s="32" t="s">
        <v>34</v>
      </c>
      <c r="G72" s="32" t="s">
        <v>70</v>
      </c>
      <c r="H72" s="33">
        <f>H71</f>
        <v>36000</v>
      </c>
      <c r="I72" s="99">
        <f t="shared" si="5"/>
        <v>10796400</v>
      </c>
      <c r="J72" s="132"/>
      <c r="K72" s="132"/>
      <c r="L72" s="78">
        <v>10897465.359999999</v>
      </c>
      <c r="N72" s="34" t="s">
        <v>94</v>
      </c>
    </row>
    <row r="73" spans="1:14" s="48" customFormat="1" x14ac:dyDescent="0.2">
      <c r="A73" s="100">
        <v>3</v>
      </c>
      <c r="B73" s="52" t="s">
        <v>94</v>
      </c>
      <c r="C73" s="50"/>
      <c r="D73" s="51"/>
      <c r="E73" s="44">
        <v>5.38</v>
      </c>
      <c r="F73" s="45" t="s">
        <v>34</v>
      </c>
      <c r="G73" s="45" t="s">
        <v>90</v>
      </c>
      <c r="H73" s="47">
        <f>H67</f>
        <v>1739000</v>
      </c>
      <c r="I73" s="101">
        <f t="shared" si="5"/>
        <v>9355820</v>
      </c>
      <c r="J73" s="133"/>
      <c r="K73" s="133"/>
      <c r="L73" s="79">
        <v>9350577.25</v>
      </c>
      <c r="N73" s="48" t="s">
        <v>3</v>
      </c>
    </row>
    <row r="74" spans="1:14" s="66" customFormat="1" ht="15.75" x14ac:dyDescent="0.2">
      <c r="A74" s="102"/>
      <c r="B74" s="10"/>
      <c r="C74" s="11"/>
      <c r="D74" s="12"/>
      <c r="E74" s="3"/>
      <c r="F74" s="3"/>
      <c r="G74" s="3"/>
      <c r="H74" s="68" t="s">
        <v>95</v>
      </c>
      <c r="I74" s="103">
        <f>SUM(I71:I73)</f>
        <v>28870340</v>
      </c>
      <c r="J74" s="134"/>
      <c r="K74" s="134"/>
      <c r="L74" s="5">
        <v>29047778.699999999</v>
      </c>
    </row>
    <row r="75" spans="1:14" s="66" customFormat="1" ht="37.5" customHeight="1" x14ac:dyDescent="0.2">
      <c r="A75" s="94" t="s">
        <v>96</v>
      </c>
      <c r="B75" s="17" t="s">
        <v>178</v>
      </c>
      <c r="C75" s="18"/>
      <c r="D75" s="19"/>
      <c r="E75" s="3"/>
      <c r="F75" s="3"/>
      <c r="G75" s="3"/>
      <c r="H75" s="3"/>
      <c r="I75" s="95"/>
      <c r="J75" s="11"/>
      <c r="K75" s="11"/>
      <c r="L75" s="9"/>
    </row>
    <row r="76" spans="1:14" s="59" customFormat="1" ht="15.75" customHeight="1" x14ac:dyDescent="0.2">
      <c r="A76" s="105">
        <v>1</v>
      </c>
      <c r="B76" s="60" t="s">
        <v>97</v>
      </c>
      <c r="C76" s="54"/>
      <c r="D76" s="55"/>
      <c r="E76" s="56">
        <v>20.3</v>
      </c>
      <c r="F76" s="57" t="s">
        <v>34</v>
      </c>
      <c r="G76" s="57" t="s">
        <v>98</v>
      </c>
      <c r="H76" s="58">
        <v>167000</v>
      </c>
      <c r="I76" s="106">
        <f t="shared" ref="I76:I79" si="6">E76*H76</f>
        <v>3390100</v>
      </c>
      <c r="J76" s="136"/>
      <c r="K76" s="136"/>
      <c r="L76" s="82">
        <v>3409797.7</v>
      </c>
    </row>
    <row r="77" spans="1:14" s="34" customFormat="1" ht="15.75" customHeight="1" x14ac:dyDescent="0.2">
      <c r="A77" s="98">
        <v>2</v>
      </c>
      <c r="B77" s="28" t="s">
        <v>99</v>
      </c>
      <c r="C77" s="29"/>
      <c r="D77" s="30"/>
      <c r="E77" s="40">
        <v>20.3</v>
      </c>
      <c r="F77" s="32" t="s">
        <v>34</v>
      </c>
      <c r="G77" s="32" t="s">
        <v>100</v>
      </c>
      <c r="H77" s="33">
        <v>262000</v>
      </c>
      <c r="I77" s="99">
        <f t="shared" si="6"/>
        <v>5318600</v>
      </c>
      <c r="J77" s="132"/>
      <c r="K77" s="132"/>
      <c r="L77" s="83">
        <v>5324080.59</v>
      </c>
    </row>
    <row r="78" spans="1:14" s="34" customFormat="1" ht="24.75" customHeight="1" x14ac:dyDescent="0.2">
      <c r="A78" s="98">
        <v>3</v>
      </c>
      <c r="B78" s="28" t="s">
        <v>101</v>
      </c>
      <c r="C78" s="29"/>
      <c r="D78" s="30"/>
      <c r="E78" s="40">
        <v>78.7</v>
      </c>
      <c r="F78" s="32" t="s">
        <v>34</v>
      </c>
      <c r="G78" s="43" t="s">
        <v>102</v>
      </c>
      <c r="H78" s="33">
        <v>512000</v>
      </c>
      <c r="I78" s="99">
        <f t="shared" si="6"/>
        <v>40294400</v>
      </c>
      <c r="J78" s="132"/>
      <c r="K78" s="132"/>
      <c r="L78" s="83">
        <v>40351676.189999998</v>
      </c>
    </row>
    <row r="79" spans="1:14" s="48" customFormat="1" ht="15.75" customHeight="1" x14ac:dyDescent="0.2">
      <c r="A79" s="100">
        <v>4</v>
      </c>
      <c r="B79" s="49" t="s">
        <v>103</v>
      </c>
      <c r="C79" s="50"/>
      <c r="D79" s="51"/>
      <c r="E79" s="44">
        <v>4</v>
      </c>
      <c r="F79" s="45" t="s">
        <v>104</v>
      </c>
      <c r="G79" s="45" t="s">
        <v>105</v>
      </c>
      <c r="H79" s="47">
        <v>90000</v>
      </c>
      <c r="I79" s="101">
        <f t="shared" si="6"/>
        <v>360000</v>
      </c>
      <c r="J79" s="133"/>
      <c r="K79" s="133"/>
      <c r="L79" s="84">
        <v>360817.12</v>
      </c>
    </row>
    <row r="80" spans="1:14" s="66" customFormat="1" ht="15.75" x14ac:dyDescent="0.2">
      <c r="A80" s="102"/>
      <c r="B80" s="10"/>
      <c r="C80" s="11"/>
      <c r="D80" s="12"/>
      <c r="E80" s="3"/>
      <c r="F80" s="3"/>
      <c r="G80" s="3"/>
      <c r="H80" s="68" t="s">
        <v>106</v>
      </c>
      <c r="I80" s="103">
        <f>SUM(I76:I79)</f>
        <v>49363100</v>
      </c>
      <c r="J80" s="134"/>
      <c r="K80" s="134"/>
      <c r="L80" s="5">
        <v>49446371.609999999</v>
      </c>
    </row>
    <row r="81" spans="1:14" s="66" customFormat="1" ht="15.75" x14ac:dyDescent="0.2">
      <c r="A81" s="94" t="s">
        <v>107</v>
      </c>
      <c r="B81" s="17" t="s">
        <v>4</v>
      </c>
      <c r="C81" s="18"/>
      <c r="D81" s="19"/>
      <c r="E81" s="3"/>
      <c r="F81" s="3"/>
      <c r="G81" s="3"/>
      <c r="H81" s="3"/>
      <c r="I81" s="95"/>
      <c r="J81" s="11"/>
      <c r="K81" s="11"/>
      <c r="L81" s="12"/>
    </row>
    <row r="82" spans="1:14" s="59" customFormat="1" ht="15.75" x14ac:dyDescent="0.2">
      <c r="A82" s="105">
        <v>1</v>
      </c>
      <c r="B82" s="60" t="s">
        <v>108</v>
      </c>
      <c r="C82" s="54"/>
      <c r="D82" s="55"/>
      <c r="E82" s="56">
        <v>0.55000000000000004</v>
      </c>
      <c r="F82" s="57" t="s">
        <v>109</v>
      </c>
      <c r="G82" s="57" t="s">
        <v>110</v>
      </c>
      <c r="H82" s="58">
        <v>221000</v>
      </c>
      <c r="I82" s="106">
        <f t="shared" ref="I82:I83" si="7">E82*H82</f>
        <v>121550.00000000001</v>
      </c>
      <c r="J82" s="136"/>
      <c r="K82" s="136"/>
      <c r="L82" s="82">
        <v>122542.43</v>
      </c>
    </row>
    <row r="83" spans="1:14" s="48" customFormat="1" ht="32.25" customHeight="1" x14ac:dyDescent="0.2">
      <c r="A83" s="100">
        <v>2</v>
      </c>
      <c r="B83" s="175" t="s">
        <v>111</v>
      </c>
      <c r="C83" s="176"/>
      <c r="D83" s="177"/>
      <c r="E83" s="44">
        <v>0.83</v>
      </c>
      <c r="F83" s="45" t="s">
        <v>109</v>
      </c>
      <c r="G83" s="45" t="s">
        <v>112</v>
      </c>
      <c r="H83" s="47">
        <v>1863000</v>
      </c>
      <c r="I83" s="101">
        <f t="shared" si="7"/>
        <v>1546290</v>
      </c>
      <c r="J83" s="133"/>
      <c r="K83" s="133"/>
      <c r="L83" s="84">
        <v>1542672.55</v>
      </c>
      <c r="N83" s="48" t="s">
        <v>111</v>
      </c>
    </row>
    <row r="84" spans="1:14" s="66" customFormat="1" ht="15.75" x14ac:dyDescent="0.2">
      <c r="A84" s="102"/>
      <c r="B84" s="10"/>
      <c r="C84" s="11"/>
      <c r="D84" s="12"/>
      <c r="E84" s="3"/>
      <c r="F84" s="3"/>
      <c r="G84" s="3"/>
      <c r="H84" s="68" t="s">
        <v>166</v>
      </c>
      <c r="I84" s="103">
        <f>SUM(I82:I83)</f>
        <v>1667840</v>
      </c>
      <c r="J84" s="134"/>
      <c r="K84" s="134"/>
      <c r="L84" s="5">
        <v>1665214.98</v>
      </c>
    </row>
    <row r="85" spans="1:14" s="66" customFormat="1" ht="15.75" x14ac:dyDescent="0.2">
      <c r="A85" s="102"/>
      <c r="B85" s="10"/>
      <c r="C85" s="11"/>
      <c r="D85" s="12"/>
      <c r="E85" s="3"/>
      <c r="F85" s="3"/>
      <c r="G85" s="3"/>
      <c r="H85" s="67" t="s">
        <v>113</v>
      </c>
      <c r="I85" s="103">
        <f>I49+I68+I74+I80+I84</f>
        <v>528220731</v>
      </c>
      <c r="J85" s="134"/>
      <c r="K85" s="134"/>
      <c r="L85" s="5">
        <v>529285452.75</v>
      </c>
    </row>
    <row r="86" spans="1:14" s="66" customFormat="1" ht="31.5" x14ac:dyDescent="0.2">
      <c r="A86" s="94" t="s">
        <v>114</v>
      </c>
      <c r="B86" s="17" t="s">
        <v>5</v>
      </c>
      <c r="C86" s="18"/>
      <c r="D86" s="19"/>
      <c r="E86" s="3"/>
      <c r="F86" s="3"/>
      <c r="G86" s="3"/>
      <c r="H86" s="3"/>
      <c r="I86" s="95"/>
      <c r="J86" s="11"/>
      <c r="K86" s="11"/>
      <c r="L86" s="9"/>
    </row>
    <row r="87" spans="1:14" s="66" customFormat="1" ht="15.75" x14ac:dyDescent="0.2">
      <c r="A87" s="94" t="s">
        <v>19</v>
      </c>
      <c r="B87" s="17" t="s">
        <v>115</v>
      </c>
      <c r="C87" s="18"/>
      <c r="D87" s="19"/>
      <c r="E87" s="3"/>
      <c r="F87" s="3"/>
      <c r="G87" s="3"/>
      <c r="H87" s="3"/>
      <c r="I87" s="95"/>
      <c r="J87" s="11"/>
      <c r="K87" s="11"/>
      <c r="L87" s="9"/>
    </row>
    <row r="88" spans="1:14" s="59" customFormat="1" x14ac:dyDescent="0.2">
      <c r="A88" s="105">
        <v>1</v>
      </c>
      <c r="B88" s="60" t="s">
        <v>116</v>
      </c>
      <c r="C88" s="54"/>
      <c r="D88" s="55"/>
      <c r="E88" s="56">
        <v>1</v>
      </c>
      <c r="F88" s="57" t="s">
        <v>50</v>
      </c>
      <c r="G88" s="57" t="s">
        <v>23</v>
      </c>
      <c r="H88" s="58">
        <v>300000</v>
      </c>
      <c r="I88" s="106">
        <f t="shared" ref="I88:I89" si="8">E88*H88</f>
        <v>300000</v>
      </c>
      <c r="J88" s="136"/>
      <c r="K88" s="136"/>
      <c r="L88" s="81">
        <v>500000</v>
      </c>
    </row>
    <row r="89" spans="1:14" s="48" customFormat="1" x14ac:dyDescent="0.2">
      <c r="A89" s="100">
        <v>2</v>
      </c>
      <c r="B89" s="49" t="s">
        <v>117</v>
      </c>
      <c r="C89" s="50"/>
      <c r="D89" s="51"/>
      <c r="E89" s="44">
        <v>0.31</v>
      </c>
      <c r="F89" s="45" t="s">
        <v>109</v>
      </c>
      <c r="G89" s="46" t="s">
        <v>118</v>
      </c>
      <c r="H89" s="47">
        <v>700000</v>
      </c>
      <c r="I89" s="101">
        <f t="shared" si="8"/>
        <v>217000</v>
      </c>
      <c r="J89" s="133"/>
      <c r="K89" s="133"/>
      <c r="L89" s="79">
        <v>276698.09999999998</v>
      </c>
    </row>
    <row r="90" spans="1:14" s="66" customFormat="1" ht="15.75" x14ac:dyDescent="0.2">
      <c r="A90" s="102"/>
      <c r="B90" s="10"/>
      <c r="C90" s="11"/>
      <c r="D90" s="12"/>
      <c r="E90" s="3"/>
      <c r="F90" s="3"/>
      <c r="G90" s="3"/>
      <c r="H90" s="65" t="s">
        <v>31</v>
      </c>
      <c r="I90" s="103">
        <f>SUM(I88:I89)</f>
        <v>517000</v>
      </c>
      <c r="J90" s="134"/>
      <c r="K90" s="134"/>
      <c r="L90" s="5">
        <v>776698.1</v>
      </c>
    </row>
    <row r="91" spans="1:14" s="66" customFormat="1" ht="36.75" customHeight="1" x14ac:dyDescent="0.2">
      <c r="A91" s="94" t="s">
        <v>32</v>
      </c>
      <c r="B91" s="17" t="s">
        <v>6</v>
      </c>
      <c r="C91" s="18"/>
      <c r="D91" s="19"/>
      <c r="E91" s="3"/>
      <c r="F91" s="3"/>
      <c r="G91" s="3"/>
      <c r="H91" s="3"/>
      <c r="I91" s="95"/>
      <c r="J91" s="11"/>
      <c r="K91" s="11"/>
      <c r="L91" s="9"/>
    </row>
    <row r="92" spans="1:14" s="59" customFormat="1" x14ac:dyDescent="0.2">
      <c r="A92" s="105">
        <v>1</v>
      </c>
      <c r="B92" s="53" t="s">
        <v>119</v>
      </c>
      <c r="C92" s="54"/>
      <c r="D92" s="55"/>
      <c r="E92" s="56">
        <v>46.24</v>
      </c>
      <c r="F92" s="57" t="s">
        <v>120</v>
      </c>
      <c r="G92" s="32" t="s">
        <v>183</v>
      </c>
      <c r="H92" s="58">
        <v>43000</v>
      </c>
      <c r="I92" s="106">
        <f t="shared" ref="I92:I97" si="9">E92*H92</f>
        <v>1988320</v>
      </c>
      <c r="J92" s="136"/>
      <c r="K92" s="136"/>
      <c r="L92" s="81">
        <v>1988320</v>
      </c>
    </row>
    <row r="93" spans="1:14" s="34" customFormat="1" x14ac:dyDescent="0.2">
      <c r="A93" s="98">
        <v>2</v>
      </c>
      <c r="B93" s="28" t="s">
        <v>121</v>
      </c>
      <c r="C93" s="29"/>
      <c r="D93" s="30"/>
      <c r="E93" s="40">
        <v>1</v>
      </c>
      <c r="F93" s="32" t="s">
        <v>50</v>
      </c>
      <c r="G93" s="32" t="s">
        <v>23</v>
      </c>
      <c r="H93" s="33">
        <v>500000</v>
      </c>
      <c r="I93" s="99">
        <f t="shared" si="9"/>
        <v>500000</v>
      </c>
      <c r="J93" s="132"/>
      <c r="K93" s="132"/>
      <c r="L93" s="78">
        <v>500000</v>
      </c>
    </row>
    <row r="94" spans="1:14" s="34" customFormat="1" x14ac:dyDescent="0.2">
      <c r="A94" s="98">
        <v>3</v>
      </c>
      <c r="B94" s="28" t="s">
        <v>122</v>
      </c>
      <c r="C94" s="29"/>
      <c r="D94" s="30"/>
      <c r="E94" s="40">
        <v>2.08</v>
      </c>
      <c r="F94" s="32" t="s">
        <v>34</v>
      </c>
      <c r="G94" s="32" t="s">
        <v>123</v>
      </c>
      <c r="H94" s="33">
        <v>160000</v>
      </c>
      <c r="I94" s="99">
        <f t="shared" si="9"/>
        <v>332800</v>
      </c>
      <c r="J94" s="132"/>
      <c r="K94" s="132"/>
      <c r="L94" s="78">
        <v>333801.74</v>
      </c>
      <c r="N94" s="34" t="s">
        <v>119</v>
      </c>
    </row>
    <row r="95" spans="1:14" s="34" customFormat="1" x14ac:dyDescent="0.2">
      <c r="A95" s="98">
        <v>4</v>
      </c>
      <c r="B95" s="28" t="s">
        <v>124</v>
      </c>
      <c r="C95" s="29"/>
      <c r="D95" s="30"/>
      <c r="E95" s="40">
        <v>4.1500000000000004</v>
      </c>
      <c r="F95" s="32" t="s">
        <v>34</v>
      </c>
      <c r="G95" s="32" t="s">
        <v>125</v>
      </c>
      <c r="H95" s="33">
        <v>92000</v>
      </c>
      <c r="I95" s="99">
        <f t="shared" si="9"/>
        <v>381800.00000000006</v>
      </c>
      <c r="J95" s="132"/>
      <c r="K95" s="132"/>
      <c r="L95" s="78">
        <v>385455.28</v>
      </c>
    </row>
    <row r="96" spans="1:14" s="34" customFormat="1" x14ac:dyDescent="0.2">
      <c r="A96" s="98">
        <v>5</v>
      </c>
      <c r="B96" s="28" t="s">
        <v>126</v>
      </c>
      <c r="C96" s="29"/>
      <c r="D96" s="30"/>
      <c r="E96" s="40">
        <v>4.1500000000000004</v>
      </c>
      <c r="F96" s="32" t="s">
        <v>34</v>
      </c>
      <c r="G96" s="32" t="s">
        <v>127</v>
      </c>
      <c r="H96" s="33">
        <v>56000</v>
      </c>
      <c r="I96" s="99">
        <f t="shared" si="9"/>
        <v>232400.00000000003</v>
      </c>
      <c r="J96" s="132"/>
      <c r="K96" s="132"/>
      <c r="L96" s="78">
        <v>234089.34</v>
      </c>
    </row>
    <row r="97" spans="1:14" s="48" customFormat="1" x14ac:dyDescent="0.2">
      <c r="A97" s="100">
        <v>6</v>
      </c>
      <c r="B97" s="49" t="s">
        <v>128</v>
      </c>
      <c r="C97" s="50"/>
      <c r="D97" s="51"/>
      <c r="E97" s="44">
        <v>4.1500000000000004</v>
      </c>
      <c r="F97" s="45" t="s">
        <v>34</v>
      </c>
      <c r="G97" s="45" t="s">
        <v>70</v>
      </c>
      <c r="H97" s="47">
        <f>H71</f>
        <v>36000</v>
      </c>
      <c r="I97" s="101">
        <f t="shared" si="9"/>
        <v>149400</v>
      </c>
      <c r="J97" s="133"/>
      <c r="K97" s="133"/>
      <c r="L97" s="79">
        <v>150873.42000000001</v>
      </c>
    </row>
    <row r="98" spans="1:14" s="66" customFormat="1" ht="15.95" customHeight="1" x14ac:dyDescent="0.2">
      <c r="A98" s="102"/>
      <c r="B98" s="10"/>
      <c r="C98" s="11"/>
      <c r="D98" s="12"/>
      <c r="E98" s="3"/>
      <c r="F98" s="3"/>
      <c r="G98" s="3"/>
      <c r="H98" s="65" t="s">
        <v>52</v>
      </c>
      <c r="I98" s="103">
        <f>SUM(I92:I97)</f>
        <v>3584720</v>
      </c>
      <c r="J98" s="134"/>
      <c r="K98" s="134"/>
      <c r="L98" s="5">
        <v>3592539.79</v>
      </c>
      <c r="N98" s="66" t="s">
        <v>7</v>
      </c>
    </row>
    <row r="99" spans="1:14" s="66" customFormat="1" ht="15.95" customHeight="1" x14ac:dyDescent="0.2">
      <c r="A99" s="102"/>
      <c r="B99" s="10"/>
      <c r="C99" s="11"/>
      <c r="D99" s="12"/>
      <c r="E99" s="3"/>
      <c r="F99" s="3"/>
      <c r="G99" s="3"/>
      <c r="H99" s="67" t="s">
        <v>129</v>
      </c>
      <c r="I99" s="103">
        <f>I90+I98</f>
        <v>4101720</v>
      </c>
      <c r="J99" s="134"/>
      <c r="K99" s="134"/>
      <c r="L99" s="5">
        <v>4369237.8899999997</v>
      </c>
    </row>
    <row r="100" spans="1:14" s="66" customFormat="1" ht="21" customHeight="1" x14ac:dyDescent="0.2">
      <c r="A100" s="94" t="s">
        <v>130</v>
      </c>
      <c r="B100" s="117" t="s">
        <v>7</v>
      </c>
      <c r="C100" s="18"/>
      <c r="D100" s="19"/>
      <c r="E100" s="3"/>
      <c r="F100" s="3"/>
      <c r="G100" s="3"/>
      <c r="H100" s="3"/>
      <c r="I100" s="95"/>
      <c r="J100" s="11"/>
      <c r="K100" s="11"/>
      <c r="L100" s="9"/>
    </row>
    <row r="101" spans="1:14" s="66" customFormat="1" ht="15.75" x14ac:dyDescent="0.2">
      <c r="A101" s="94" t="s">
        <v>19</v>
      </c>
      <c r="B101" s="65" t="s">
        <v>8</v>
      </c>
      <c r="C101" s="18"/>
      <c r="D101" s="19"/>
      <c r="E101" s="3"/>
      <c r="F101" s="3"/>
      <c r="G101" s="3"/>
      <c r="H101" s="3"/>
      <c r="I101" s="95"/>
      <c r="J101" s="140">
        <f>REKAPITULASI!I18</f>
        <v>800000000</v>
      </c>
      <c r="K101" s="11"/>
      <c r="L101" s="9"/>
    </row>
    <row r="102" spans="1:14" s="59" customFormat="1" ht="15.75" customHeight="1" x14ac:dyDescent="0.2">
      <c r="A102" s="105">
        <v>1</v>
      </c>
      <c r="B102" s="60" t="s">
        <v>131</v>
      </c>
      <c r="C102" s="54"/>
      <c r="D102" s="55"/>
      <c r="E102" s="56">
        <v>114.48</v>
      </c>
      <c r="F102" s="57" t="s">
        <v>34</v>
      </c>
      <c r="G102" s="32" t="s">
        <v>183</v>
      </c>
      <c r="H102" s="58">
        <f>H20</f>
        <v>6000</v>
      </c>
      <c r="I102" s="106">
        <f t="shared" ref="I102:I106" si="10">E102*H102</f>
        <v>686880</v>
      </c>
      <c r="J102" s="136"/>
      <c r="K102" s="136"/>
      <c r="L102" s="81">
        <v>1430950</v>
      </c>
      <c r="N102" s="59" t="s">
        <v>8</v>
      </c>
    </row>
    <row r="103" spans="1:14" s="34" customFormat="1" ht="15.75" customHeight="1" x14ac:dyDescent="0.2">
      <c r="A103" s="98">
        <v>2</v>
      </c>
      <c r="B103" s="28" t="s">
        <v>132</v>
      </c>
      <c r="C103" s="29"/>
      <c r="D103" s="30"/>
      <c r="E103" s="40">
        <v>71.12</v>
      </c>
      <c r="F103" s="32" t="s">
        <v>34</v>
      </c>
      <c r="G103" s="32" t="s">
        <v>183</v>
      </c>
      <c r="H103" s="33">
        <f>H102</f>
        <v>6000</v>
      </c>
      <c r="I103" s="99">
        <f t="shared" si="10"/>
        <v>426720</v>
      </c>
      <c r="J103" s="132"/>
      <c r="K103" s="132"/>
      <c r="L103" s="78">
        <v>1422450</v>
      </c>
    </row>
    <row r="104" spans="1:14" s="34" customFormat="1" ht="15.75" customHeight="1" x14ac:dyDescent="0.2">
      <c r="A104" s="98">
        <v>3</v>
      </c>
      <c r="B104" s="28" t="s">
        <v>133</v>
      </c>
      <c r="C104" s="29"/>
      <c r="D104" s="30"/>
      <c r="E104" s="40">
        <v>320.22000000000003</v>
      </c>
      <c r="F104" s="32" t="s">
        <v>34</v>
      </c>
      <c r="G104" s="32" t="s">
        <v>43</v>
      </c>
      <c r="H104" s="33">
        <f>H28</f>
        <v>19000</v>
      </c>
      <c r="I104" s="99">
        <f t="shared" si="10"/>
        <v>6084180.0000000009</v>
      </c>
      <c r="J104" s="132"/>
      <c r="K104" s="132"/>
      <c r="L104" s="78">
        <v>6392635.8700000001</v>
      </c>
    </row>
    <row r="105" spans="1:14" s="34" customFormat="1" ht="28.5" customHeight="1" x14ac:dyDescent="0.2">
      <c r="A105" s="98">
        <v>4</v>
      </c>
      <c r="B105" s="28" t="s">
        <v>134</v>
      </c>
      <c r="C105" s="29"/>
      <c r="D105" s="30"/>
      <c r="E105" s="40">
        <v>411.25</v>
      </c>
      <c r="F105" s="32" t="s">
        <v>34</v>
      </c>
      <c r="G105" s="32" t="s">
        <v>43</v>
      </c>
      <c r="H105" s="33">
        <f>H104</f>
        <v>19000</v>
      </c>
      <c r="I105" s="99">
        <f t="shared" si="10"/>
        <v>7813750</v>
      </c>
      <c r="J105" s="132"/>
      <c r="K105" s="132"/>
      <c r="L105" s="78">
        <v>8209786.1500000004</v>
      </c>
    </row>
    <row r="106" spans="1:14" s="48" customFormat="1" ht="15.75" customHeight="1" x14ac:dyDescent="0.2">
      <c r="A106" s="100">
        <v>5</v>
      </c>
      <c r="B106" s="49" t="s">
        <v>116</v>
      </c>
      <c r="C106" s="50"/>
      <c r="D106" s="51"/>
      <c r="E106" s="44">
        <v>1</v>
      </c>
      <c r="F106" s="45" t="s">
        <v>135</v>
      </c>
      <c r="G106" s="45" t="s">
        <v>23</v>
      </c>
      <c r="H106" s="47">
        <v>500000</v>
      </c>
      <c r="I106" s="101">
        <f t="shared" si="10"/>
        <v>500000</v>
      </c>
      <c r="J106" s="133"/>
      <c r="K106" s="133"/>
      <c r="L106" s="79">
        <v>500000</v>
      </c>
      <c r="N106" s="48" t="s">
        <v>9</v>
      </c>
    </row>
    <row r="107" spans="1:14" s="66" customFormat="1" ht="15.75" x14ac:dyDescent="0.2">
      <c r="A107" s="102"/>
      <c r="B107" s="10"/>
      <c r="C107" s="11"/>
      <c r="D107" s="12"/>
      <c r="E107" s="3"/>
      <c r="F107" s="3"/>
      <c r="G107" s="3"/>
      <c r="H107" s="65" t="s">
        <v>31</v>
      </c>
      <c r="I107" s="103">
        <f>SUM(I102:I106)</f>
        <v>15511530</v>
      </c>
      <c r="J107" s="134"/>
      <c r="K107" s="134"/>
      <c r="L107" s="5">
        <v>17955822.010000002</v>
      </c>
    </row>
    <row r="108" spans="1:14" s="59" customFormat="1" ht="15.75" x14ac:dyDescent="0.2">
      <c r="A108" s="107" t="s">
        <v>32</v>
      </c>
      <c r="B108" s="53" t="s">
        <v>9</v>
      </c>
      <c r="C108" s="62"/>
      <c r="D108" s="63"/>
      <c r="E108" s="64"/>
      <c r="F108" s="64"/>
      <c r="G108" s="64"/>
      <c r="H108" s="64"/>
      <c r="I108" s="108"/>
      <c r="J108" s="137"/>
      <c r="K108" s="137"/>
      <c r="L108" s="85"/>
    </row>
    <row r="109" spans="1:14" s="34" customFormat="1" ht="15.75" customHeight="1" x14ac:dyDescent="0.2">
      <c r="A109" s="98">
        <v>1</v>
      </c>
      <c r="B109" s="28" t="s">
        <v>136</v>
      </c>
      <c r="C109" s="29"/>
      <c r="D109" s="30"/>
      <c r="E109" s="40">
        <v>114.48</v>
      </c>
      <c r="F109" s="32" t="s">
        <v>34</v>
      </c>
      <c r="G109" s="43" t="s">
        <v>58</v>
      </c>
      <c r="H109" s="33">
        <v>184000</v>
      </c>
      <c r="I109" s="99">
        <f t="shared" ref="I109:I113" si="11">E109*H109</f>
        <v>21064320</v>
      </c>
      <c r="J109" s="132"/>
      <c r="K109" s="132"/>
      <c r="L109" s="78">
        <v>21114828.039999999</v>
      </c>
    </row>
    <row r="110" spans="1:14" s="34" customFormat="1" ht="15.75" customHeight="1" x14ac:dyDescent="0.2">
      <c r="A110" s="98">
        <v>2</v>
      </c>
      <c r="B110" s="28" t="s">
        <v>137</v>
      </c>
      <c r="C110" s="29"/>
      <c r="D110" s="30"/>
      <c r="E110" s="40">
        <v>71.12</v>
      </c>
      <c r="F110" s="32" t="s">
        <v>34</v>
      </c>
      <c r="G110" s="43" t="s">
        <v>138</v>
      </c>
      <c r="H110" s="33">
        <v>506000</v>
      </c>
      <c r="I110" s="99">
        <f t="shared" si="11"/>
        <v>35986720</v>
      </c>
      <c r="J110" s="132"/>
      <c r="K110" s="132"/>
      <c r="L110" s="78">
        <v>35990435.880000003</v>
      </c>
    </row>
    <row r="111" spans="1:14" s="34" customFormat="1" ht="15.75" customHeight="1" x14ac:dyDescent="0.2">
      <c r="A111" s="98">
        <v>3</v>
      </c>
      <c r="B111" s="28" t="s">
        <v>139</v>
      </c>
      <c r="C111" s="29"/>
      <c r="D111" s="30"/>
      <c r="E111" s="40">
        <v>4.93</v>
      </c>
      <c r="F111" s="32" t="s">
        <v>109</v>
      </c>
      <c r="G111" s="32" t="s">
        <v>110</v>
      </c>
      <c r="H111" s="33">
        <f>H82</f>
        <v>221000</v>
      </c>
      <c r="I111" s="99">
        <f t="shared" si="11"/>
        <v>1089530</v>
      </c>
      <c r="J111" s="132"/>
      <c r="K111" s="132"/>
      <c r="L111" s="78">
        <v>1093474.71</v>
      </c>
    </row>
    <row r="112" spans="1:14" s="34" customFormat="1" ht="15.75" customHeight="1" x14ac:dyDescent="0.2">
      <c r="A112" s="98">
        <v>4</v>
      </c>
      <c r="B112" s="28" t="s">
        <v>140</v>
      </c>
      <c r="C112" s="29"/>
      <c r="D112" s="30"/>
      <c r="E112" s="40">
        <v>320.22000000000003</v>
      </c>
      <c r="F112" s="32" t="s">
        <v>34</v>
      </c>
      <c r="G112" s="43" t="s">
        <v>141</v>
      </c>
      <c r="H112" s="33">
        <v>80000</v>
      </c>
      <c r="I112" s="99">
        <f t="shared" si="11"/>
        <v>25617600.000000004</v>
      </c>
      <c r="J112" s="132"/>
      <c r="K112" s="132"/>
      <c r="L112" s="78">
        <v>25809184.969999999</v>
      </c>
    </row>
    <row r="113" spans="1:14" s="48" customFormat="1" ht="15.75" customHeight="1" x14ac:dyDescent="0.2">
      <c r="A113" s="100">
        <v>5</v>
      </c>
      <c r="B113" s="49" t="s">
        <v>142</v>
      </c>
      <c r="C113" s="50"/>
      <c r="D113" s="51"/>
      <c r="E113" s="44">
        <v>411.25</v>
      </c>
      <c r="F113" s="45" t="s">
        <v>34</v>
      </c>
      <c r="G113" s="45" t="s">
        <v>70</v>
      </c>
      <c r="H113" s="47">
        <f>H97</f>
        <v>36000</v>
      </c>
      <c r="I113" s="101">
        <f t="shared" si="11"/>
        <v>14805000</v>
      </c>
      <c r="J113" s="133"/>
      <c r="K113" s="133"/>
      <c r="L113" s="79">
        <v>14943663.859999999</v>
      </c>
    </row>
    <row r="114" spans="1:14" s="66" customFormat="1" ht="15.75" x14ac:dyDescent="0.2">
      <c r="A114" s="102"/>
      <c r="B114" s="10"/>
      <c r="C114" s="11"/>
      <c r="D114" s="12"/>
      <c r="E114" s="3"/>
      <c r="F114" s="3"/>
      <c r="G114" s="3"/>
      <c r="H114" s="65" t="s">
        <v>52</v>
      </c>
      <c r="I114" s="103">
        <f>SUM(I109:I113)</f>
        <v>98563170</v>
      </c>
      <c r="J114" s="134"/>
      <c r="K114" s="134"/>
      <c r="L114" s="5">
        <v>98951587.459999993</v>
      </c>
    </row>
    <row r="115" spans="1:14" s="66" customFormat="1" ht="15.75" x14ac:dyDescent="0.2">
      <c r="A115" s="94" t="s">
        <v>91</v>
      </c>
      <c r="B115" s="17" t="s">
        <v>10</v>
      </c>
      <c r="C115" s="18"/>
      <c r="D115" s="19"/>
      <c r="E115" s="3"/>
      <c r="F115" s="3"/>
      <c r="G115" s="3"/>
      <c r="H115" s="3"/>
      <c r="I115" s="95"/>
      <c r="J115" s="11"/>
      <c r="K115" s="11"/>
      <c r="L115" s="9"/>
    </row>
    <row r="116" spans="1:14" s="59" customFormat="1" x14ac:dyDescent="0.2">
      <c r="A116" s="105">
        <v>1</v>
      </c>
      <c r="B116" s="53" t="s">
        <v>143</v>
      </c>
      <c r="C116" s="54"/>
      <c r="D116" s="55"/>
      <c r="E116" s="56">
        <v>54.8</v>
      </c>
      <c r="F116" s="57" t="s">
        <v>120</v>
      </c>
      <c r="G116" s="32" t="s">
        <v>183</v>
      </c>
      <c r="H116" s="58">
        <v>42890</v>
      </c>
      <c r="I116" s="106">
        <f t="shared" ref="I116:I117" si="12">E116*H116</f>
        <v>2350372</v>
      </c>
      <c r="J116" s="136"/>
      <c r="K116" s="136"/>
      <c r="L116" s="81">
        <v>2356400</v>
      </c>
      <c r="N116" s="59" t="s">
        <v>143</v>
      </c>
    </row>
    <row r="117" spans="1:14" s="48" customFormat="1" ht="31.5" customHeight="1" x14ac:dyDescent="0.2">
      <c r="A117" s="100">
        <v>2</v>
      </c>
      <c r="B117" s="175" t="s">
        <v>144</v>
      </c>
      <c r="C117" s="176"/>
      <c r="D117" s="177"/>
      <c r="E117" s="44">
        <v>1</v>
      </c>
      <c r="F117" s="45" t="s">
        <v>50</v>
      </c>
      <c r="G117" s="45" t="s">
        <v>23</v>
      </c>
      <c r="H117" s="47">
        <v>700000</v>
      </c>
      <c r="I117" s="101">
        <f t="shared" si="12"/>
        <v>700000</v>
      </c>
      <c r="J117" s="133"/>
      <c r="K117" s="133"/>
      <c r="L117" s="79">
        <v>700000</v>
      </c>
      <c r="N117" s="48" t="s">
        <v>144</v>
      </c>
    </row>
    <row r="118" spans="1:14" s="66" customFormat="1" ht="15.75" x14ac:dyDescent="0.2">
      <c r="A118" s="102"/>
      <c r="B118" s="10"/>
      <c r="C118" s="11"/>
      <c r="D118" s="12"/>
      <c r="E118" s="3"/>
      <c r="F118" s="3"/>
      <c r="G118" s="3"/>
      <c r="H118" s="68" t="s">
        <v>95</v>
      </c>
      <c r="I118" s="103">
        <f>SUM(I116:I117)</f>
        <v>3050372</v>
      </c>
      <c r="J118" s="134"/>
      <c r="K118" s="134"/>
      <c r="L118" s="5">
        <v>3056400</v>
      </c>
    </row>
    <row r="119" spans="1:14" s="66" customFormat="1" ht="15.75" x14ac:dyDescent="0.2">
      <c r="A119" s="102"/>
      <c r="B119" s="10"/>
      <c r="C119" s="11"/>
      <c r="D119" s="12"/>
      <c r="E119" s="3"/>
      <c r="F119" s="3"/>
      <c r="G119" s="3"/>
      <c r="H119" s="67" t="s">
        <v>145</v>
      </c>
      <c r="I119" s="103">
        <f>I107+I114+I118</f>
        <v>117125072</v>
      </c>
      <c r="J119" s="134"/>
      <c r="K119" s="134"/>
      <c r="L119" s="5">
        <v>119963809.47</v>
      </c>
    </row>
    <row r="120" spans="1:14" s="66" customFormat="1" ht="15.75" x14ac:dyDescent="0.2">
      <c r="A120" s="94" t="s">
        <v>146</v>
      </c>
      <c r="B120" s="17" t="s">
        <v>11</v>
      </c>
      <c r="C120" s="18"/>
      <c r="D120" s="19"/>
      <c r="E120" s="3"/>
      <c r="F120" s="3"/>
      <c r="G120" s="3"/>
      <c r="H120" s="3"/>
      <c r="I120" s="95"/>
      <c r="J120" s="11"/>
      <c r="K120" s="11"/>
      <c r="L120" s="9"/>
    </row>
    <row r="121" spans="1:14" s="66" customFormat="1" ht="15.75" x14ac:dyDescent="0.2">
      <c r="A121" s="94" t="s">
        <v>19</v>
      </c>
      <c r="B121" s="65" t="s">
        <v>147</v>
      </c>
      <c r="C121" s="18"/>
      <c r="D121" s="19"/>
      <c r="E121" s="3"/>
      <c r="F121" s="3"/>
      <c r="G121" s="3"/>
      <c r="H121" s="3"/>
      <c r="I121" s="95"/>
      <c r="J121" s="11"/>
      <c r="K121" s="11"/>
      <c r="L121" s="9"/>
    </row>
    <row r="122" spans="1:14" s="59" customFormat="1" x14ac:dyDescent="0.2">
      <c r="A122" s="105">
        <v>1</v>
      </c>
      <c r="B122" s="60" t="s">
        <v>148</v>
      </c>
      <c r="C122" s="54"/>
      <c r="D122" s="55"/>
      <c r="E122" s="56">
        <v>4</v>
      </c>
      <c r="F122" s="57" t="s">
        <v>22</v>
      </c>
      <c r="G122" s="61" t="s">
        <v>149</v>
      </c>
      <c r="H122" s="58">
        <v>4724000</v>
      </c>
      <c r="I122" s="106">
        <f t="shared" ref="I122:I126" si="13">E122*H122</f>
        <v>18896000</v>
      </c>
      <c r="J122" s="136"/>
      <c r="K122" s="136"/>
      <c r="L122" s="81">
        <v>18899702.600000001</v>
      </c>
    </row>
    <row r="123" spans="1:14" s="34" customFormat="1" x14ac:dyDescent="0.2">
      <c r="A123" s="98">
        <v>2</v>
      </c>
      <c r="B123" s="28" t="s">
        <v>150</v>
      </c>
      <c r="C123" s="29"/>
      <c r="D123" s="30"/>
      <c r="E123" s="40">
        <v>1</v>
      </c>
      <c r="F123" s="32" t="s">
        <v>22</v>
      </c>
      <c r="G123" s="32" t="s">
        <v>151</v>
      </c>
      <c r="H123" s="33">
        <v>3311000</v>
      </c>
      <c r="I123" s="99">
        <f t="shared" si="13"/>
        <v>3311000</v>
      </c>
      <c r="J123" s="132"/>
      <c r="K123" s="132"/>
      <c r="L123" s="78">
        <v>3311364.05</v>
      </c>
      <c r="N123" s="34" t="s">
        <v>147</v>
      </c>
    </row>
    <row r="124" spans="1:14" s="34" customFormat="1" x14ac:dyDescent="0.2">
      <c r="A124" s="98">
        <v>3</v>
      </c>
      <c r="B124" s="28" t="s">
        <v>152</v>
      </c>
      <c r="C124" s="29"/>
      <c r="D124" s="30"/>
      <c r="E124" s="40">
        <v>6</v>
      </c>
      <c r="F124" s="32" t="s">
        <v>22</v>
      </c>
      <c r="G124" s="32" t="s">
        <v>153</v>
      </c>
      <c r="H124" s="33">
        <v>150000</v>
      </c>
      <c r="I124" s="99">
        <f t="shared" si="13"/>
        <v>900000</v>
      </c>
      <c r="J124" s="132"/>
      <c r="K124" s="132"/>
      <c r="L124" s="78">
        <v>900781.2</v>
      </c>
    </row>
    <row r="125" spans="1:14" s="34" customFormat="1" x14ac:dyDescent="0.2">
      <c r="A125" s="98">
        <v>4</v>
      </c>
      <c r="B125" s="28" t="s">
        <v>154</v>
      </c>
      <c r="C125" s="29"/>
      <c r="D125" s="30"/>
      <c r="E125" s="40">
        <v>4</v>
      </c>
      <c r="F125" s="32" t="s">
        <v>22</v>
      </c>
      <c r="G125" s="43" t="s">
        <v>155</v>
      </c>
      <c r="H125" s="33">
        <v>487000</v>
      </c>
      <c r="I125" s="99">
        <f t="shared" si="13"/>
        <v>1948000</v>
      </c>
      <c r="J125" s="132"/>
      <c r="K125" s="132"/>
      <c r="L125" s="78">
        <v>1948320.8</v>
      </c>
      <c r="N125" s="34" t="s">
        <v>156</v>
      </c>
    </row>
    <row r="126" spans="1:14" s="48" customFormat="1" ht="33.75" customHeight="1" x14ac:dyDescent="0.2">
      <c r="A126" s="100">
        <v>5</v>
      </c>
      <c r="B126" s="175" t="s">
        <v>156</v>
      </c>
      <c r="C126" s="176"/>
      <c r="D126" s="177"/>
      <c r="E126" s="44">
        <v>59.04</v>
      </c>
      <c r="F126" s="45" t="s">
        <v>34</v>
      </c>
      <c r="G126" s="46" t="s">
        <v>141</v>
      </c>
      <c r="H126" s="47">
        <v>80000</v>
      </c>
      <c r="I126" s="101">
        <f t="shared" si="13"/>
        <v>4723200</v>
      </c>
      <c r="J126" s="133"/>
      <c r="K126" s="133"/>
      <c r="L126" s="79">
        <v>4758508.28</v>
      </c>
    </row>
    <row r="127" spans="1:14" s="66" customFormat="1" x14ac:dyDescent="0.2">
      <c r="A127" s="102"/>
      <c r="B127" s="10"/>
      <c r="C127" s="11"/>
      <c r="D127" s="12"/>
      <c r="E127" s="3"/>
      <c r="F127" s="3"/>
      <c r="G127" s="3"/>
      <c r="H127" s="65" t="s">
        <v>31</v>
      </c>
      <c r="I127" s="109">
        <f>SUM(I122:I126)</f>
        <v>29778200</v>
      </c>
      <c r="J127" s="138"/>
      <c r="K127" s="138"/>
      <c r="L127" s="86">
        <v>29818676.93</v>
      </c>
    </row>
    <row r="128" spans="1:14" s="66" customFormat="1" ht="15.75" x14ac:dyDescent="0.2">
      <c r="A128" s="102"/>
      <c r="B128" s="10"/>
      <c r="C128" s="11"/>
      <c r="D128" s="12"/>
      <c r="E128" s="3"/>
      <c r="F128" s="3"/>
      <c r="G128" s="3"/>
      <c r="H128" s="67" t="s">
        <v>157</v>
      </c>
      <c r="I128" s="103">
        <f>I127</f>
        <v>29778200</v>
      </c>
      <c r="J128" s="134"/>
      <c r="K128" s="134"/>
      <c r="L128" s="86">
        <v>29818676.93</v>
      </c>
    </row>
    <row r="129" spans="1:14" s="66" customFormat="1" ht="15.75" x14ac:dyDescent="0.2">
      <c r="A129" s="94" t="s">
        <v>158</v>
      </c>
      <c r="B129" s="17" t="s">
        <v>159</v>
      </c>
      <c r="C129" s="18"/>
      <c r="D129" s="19"/>
      <c r="E129" s="3"/>
      <c r="F129" s="3"/>
      <c r="G129" s="3"/>
      <c r="H129" s="3"/>
      <c r="I129" s="95"/>
      <c r="J129" s="11"/>
      <c r="K129" s="11"/>
      <c r="L129" s="9"/>
    </row>
    <row r="130" spans="1:14" s="66" customFormat="1" ht="15.75" x14ac:dyDescent="0.2">
      <c r="A130" s="94" t="s">
        <v>19</v>
      </c>
      <c r="B130" s="17" t="s">
        <v>160</v>
      </c>
      <c r="C130" s="18"/>
      <c r="D130" s="19"/>
      <c r="E130" s="3"/>
      <c r="F130" s="3"/>
      <c r="G130" s="3"/>
      <c r="H130" s="3"/>
      <c r="I130" s="95"/>
      <c r="J130" s="11"/>
      <c r="K130" s="11"/>
      <c r="L130" s="9"/>
    </row>
    <row r="131" spans="1:14" s="59" customFormat="1" x14ac:dyDescent="0.2">
      <c r="A131" s="105">
        <v>1</v>
      </c>
      <c r="B131" s="53" t="s">
        <v>161</v>
      </c>
      <c r="C131" s="54"/>
      <c r="D131" s="55"/>
      <c r="E131" s="56">
        <v>1</v>
      </c>
      <c r="F131" s="57" t="s">
        <v>50</v>
      </c>
      <c r="G131" s="57" t="s">
        <v>23</v>
      </c>
      <c r="H131" s="58">
        <v>2000000</v>
      </c>
      <c r="I131" s="106">
        <f t="shared" ref="I131:I133" si="14">E131*H131</f>
        <v>2000000</v>
      </c>
      <c r="J131" s="136"/>
      <c r="K131" s="136"/>
      <c r="L131" s="81">
        <v>8000000</v>
      </c>
      <c r="N131" s="59" t="s">
        <v>161</v>
      </c>
    </row>
    <row r="132" spans="1:14" s="34" customFormat="1" x14ac:dyDescent="0.2">
      <c r="A132" s="98">
        <v>2</v>
      </c>
      <c r="B132" s="28" t="s">
        <v>162</v>
      </c>
      <c r="C132" s="29"/>
      <c r="D132" s="30"/>
      <c r="E132" s="40">
        <v>1</v>
      </c>
      <c r="F132" s="32" t="s">
        <v>50</v>
      </c>
      <c r="G132" s="32" t="s">
        <v>23</v>
      </c>
      <c r="H132" s="33">
        <v>2000000</v>
      </c>
      <c r="I132" s="99">
        <f t="shared" si="14"/>
        <v>2000000</v>
      </c>
      <c r="J132" s="132"/>
      <c r="K132" s="132"/>
      <c r="L132" s="78">
        <v>4000000</v>
      </c>
    </row>
    <row r="133" spans="1:14" s="48" customFormat="1" x14ac:dyDescent="0.2">
      <c r="A133" s="100">
        <v>3</v>
      </c>
      <c r="B133" s="49" t="s">
        <v>163</v>
      </c>
      <c r="C133" s="50"/>
      <c r="D133" s="51"/>
      <c r="E133" s="44">
        <v>1</v>
      </c>
      <c r="F133" s="45" t="s">
        <v>50</v>
      </c>
      <c r="G133" s="45" t="s">
        <v>23</v>
      </c>
      <c r="H133" s="47">
        <v>2000000</v>
      </c>
      <c r="I133" s="101">
        <f t="shared" si="14"/>
        <v>2000000</v>
      </c>
      <c r="J133" s="133"/>
      <c r="K133" s="133"/>
      <c r="L133" s="79">
        <v>2000000</v>
      </c>
    </row>
    <row r="134" spans="1:14" s="66" customFormat="1" ht="15.75" x14ac:dyDescent="0.2">
      <c r="A134" s="102"/>
      <c r="B134" s="10"/>
      <c r="C134" s="11"/>
      <c r="D134" s="12"/>
      <c r="E134" s="3"/>
      <c r="F134" s="3"/>
      <c r="G134" s="3"/>
      <c r="H134" s="65" t="s">
        <v>31</v>
      </c>
      <c r="I134" s="103">
        <f>SUM(I131:I133)</f>
        <v>6000000</v>
      </c>
      <c r="J134" s="134">
        <f>REKAPITULASI!I18</f>
        <v>800000000</v>
      </c>
      <c r="K134" s="134"/>
      <c r="L134" s="5">
        <v>14000000</v>
      </c>
    </row>
    <row r="135" spans="1:14" s="66" customFormat="1" ht="16.5" thickBot="1" x14ac:dyDescent="0.25">
      <c r="A135" s="110"/>
      <c r="B135" s="111"/>
      <c r="C135" s="112"/>
      <c r="D135" s="113"/>
      <c r="E135" s="114"/>
      <c r="F135" s="114"/>
      <c r="G135" s="114"/>
      <c r="H135" s="115" t="s">
        <v>167</v>
      </c>
      <c r="I135" s="116">
        <f>I134</f>
        <v>6000000</v>
      </c>
      <c r="J135" s="139"/>
      <c r="K135" s="139"/>
      <c r="L135" s="5">
        <v>14000000</v>
      </c>
    </row>
    <row r="142" spans="1:14" x14ac:dyDescent="0.2">
      <c r="H142" s="13"/>
    </row>
    <row r="143" spans="1:14" x14ac:dyDescent="0.2">
      <c r="H143" s="13"/>
    </row>
    <row r="144" spans="1:14" x14ac:dyDescent="0.2">
      <c r="H144" s="13"/>
    </row>
    <row r="145" spans="8:8" x14ac:dyDescent="0.2">
      <c r="H145" s="13"/>
    </row>
    <row r="146" spans="8:8" x14ac:dyDescent="0.2">
      <c r="H146" s="13"/>
    </row>
    <row r="147" spans="8:8" x14ac:dyDescent="0.2">
      <c r="H147" s="13"/>
    </row>
    <row r="148" spans="8:8" x14ac:dyDescent="0.2">
      <c r="H148" s="13"/>
    </row>
    <row r="149" spans="8:8" x14ac:dyDescent="0.2">
      <c r="H149" s="13"/>
    </row>
    <row r="150" spans="8:8" ht="15.75" x14ac:dyDescent="0.25">
      <c r="H150" s="123"/>
    </row>
    <row r="151" spans="8:8" x14ac:dyDescent="0.2">
      <c r="H151" s="13"/>
    </row>
  </sheetData>
  <mergeCells count="21">
    <mergeCell ref="B126:D126"/>
    <mergeCell ref="B55:D55"/>
    <mergeCell ref="B56:D56"/>
    <mergeCell ref="B57:D57"/>
    <mergeCell ref="B58:D58"/>
    <mergeCell ref="B59:D59"/>
    <mergeCell ref="B60:D60"/>
    <mergeCell ref="B61:D61"/>
    <mergeCell ref="B62:D62"/>
    <mergeCell ref="B67:D67"/>
    <mergeCell ref="B83:D83"/>
    <mergeCell ref="B117:D117"/>
    <mergeCell ref="B38:D38"/>
    <mergeCell ref="B40:D40"/>
    <mergeCell ref="B44:D44"/>
    <mergeCell ref="B50:D50"/>
    <mergeCell ref="A1:I1"/>
    <mergeCell ref="B8:D8"/>
    <mergeCell ref="B19:D19"/>
    <mergeCell ref="B20:D20"/>
    <mergeCell ref="D2:I2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0" verticalDpi="0" r:id="rId1"/>
  <rowBreaks count="2" manualBreakCount="2">
    <brk id="57" max="8" man="1"/>
    <brk id="1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REKAPITULASI</vt:lpstr>
      <vt:lpstr>RAB PENAWARAN</vt:lpstr>
      <vt:lpstr>'RAB PENAWARAN'!Print_Area</vt:lpstr>
      <vt:lpstr>REKAPITULASI!Print_Area</vt:lpstr>
      <vt:lpstr>'RAB PENAWARAN'!Print_Titles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Sarana</dc:creator>
  <cp:lastModifiedBy>Sarana</cp:lastModifiedBy>
  <cp:lastPrinted>2024-03-02T05:20:07Z</cp:lastPrinted>
  <dcterms:created xsi:type="dcterms:W3CDTF">2024-03-06T04:05:41Z</dcterms:created>
  <dcterms:modified xsi:type="dcterms:W3CDTF">2024-03-06T04:05:41Z</dcterms:modified>
</cp:coreProperties>
</file>