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60.xml" ContentType="application/vnd.openxmlformats-officedocument.spreadsheetml.worksheet+xml"/>
  <Override PartName="/xl/externalLinks/externalLink38.xml" ContentType="application/vnd.openxmlformats-officedocument.spreadsheetml.externalLink+xml"/>
  <Override PartName="/xl/styles.xml" ContentType="application/vnd.openxmlformats-officedocument.spreadsheetml.styles+xml"/>
  <Override PartName="/xl/worksheets/sheet139.xml" ContentType="application/vnd.openxmlformats-officedocument.spreadsheetml.worksheet+xml"/>
  <Override PartName="/xl/worksheets/sheet197.xml" ContentType="application/vnd.openxmlformats-officedocument.spreadsheetml.worksheet+xml"/>
  <Override PartName="/xl/worksheets/sheet202.xml" ContentType="application/vnd.openxmlformats-officedocument.spreadsheetml.worksheet+xml"/>
  <Override PartName="/xl/externalLinks/externalLink27.xml" ContentType="application/vnd.openxmlformats-officedocument.spreadsheetml.externalLink+xml"/>
  <Default Extension="xml" ContentType="application/xml"/>
  <Override PartName="/xl/worksheets/sheet128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86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64.xml" ContentType="application/vnd.openxmlformats-officedocument.spreadsheetml.worksheet+xml"/>
  <Override PartName="/xl/externalLinks/externalLink41.xml" ContentType="application/vnd.openxmlformats-officedocument.spreadsheetml.externalLink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53.xml" ContentType="application/vnd.openxmlformats-officedocument.spreadsheetml.worksheet+xml"/>
  <Override PartName="/xl/externalLinks/externalLink30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76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229.xml" ContentType="application/vnd.openxmlformats-officedocument.spreadsheetml.worksheet+xml"/>
  <Override PartName="/xl/worksheets/sheet18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120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43.xml" ContentType="application/vnd.openxmlformats-officedocument.spreadsheetml.worksheet+xml"/>
  <Override PartName="/xl/worksheets/sheet90.xml" ContentType="application/vnd.openxmlformats-officedocument.spreadsheetml.worksheet+xml"/>
  <Override PartName="/xl/worksheets/sheet24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32.xml" ContentType="application/vnd.openxmlformats-officedocument.spreadsheetml.worksheet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221.xml" ContentType="application/vnd.openxmlformats-officedocument.spreadsheetml.worksheet+xml"/>
  <Override PartName="/xl/externalLinks/externalLink46.xml" ContentType="application/vnd.openxmlformats-officedocument.spreadsheetml.externalLink+xml"/>
  <Override PartName="/xl/worksheets/sheet10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94.xml" ContentType="application/vnd.openxmlformats-officedocument.spreadsheetml.worksheet+xml"/>
  <Override PartName="/xl/worksheets/sheet210.xml" ContentType="application/vnd.openxmlformats-officedocument.spreadsheetml.worksheet+xml"/>
  <Override PartName="/xl/externalLinks/externalLink2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136.xml" ContentType="application/vnd.openxmlformats-officedocument.spreadsheetml.worksheet+xml"/>
  <Override PartName="/xl/worksheets/sheet18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59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259.xml" ContentType="application/vnd.openxmlformats-officedocument.spreadsheetml.worksheet+xml"/>
  <Override PartName="/xl/calcChain.xml" ContentType="application/vnd.openxmlformats-officedocument.spreadsheetml.calcChain+xml"/>
  <Override PartName="/xl/worksheets/sheet48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50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15.xml" ContentType="application/vnd.openxmlformats-officedocument.spreadsheetml.worksheet+xml"/>
  <Override PartName="/xl/worksheets/sheet62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62.xml" ContentType="application/vnd.openxmlformats-officedocument.spreadsheetml.worksheet+xml"/>
  <Override PartName="/xl/worksheets/sheet51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51.xml" ContentType="application/vnd.openxmlformats-officedocument.spreadsheetml.worksheet+xml"/>
  <Override PartName="/xl/externalLinks/externalLink29.xml" ContentType="application/vnd.openxmlformats-officedocument.spreadsheetml.externalLink+xml"/>
  <Override PartName="/xl/worksheets/sheet40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2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66.xml" ContentType="application/vnd.openxmlformats-officedocument.spreadsheetml.worksheet+xml"/>
  <Override PartName="/xl/externalLinks/externalLink43.xml" ContentType="application/vnd.openxmlformats-officedocument.spreadsheetml.externalLink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55.xml" ContentType="application/vnd.openxmlformats-officedocument.spreadsheetml.worksheet+xml"/>
  <Override PartName="/xl/externalLinks/externalLink32.xml" ContentType="application/vnd.openxmlformats-officedocument.spreadsheetml.externalLink+xml"/>
  <Override PartName="/xl/worksheets/sheet78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91.xml" ContentType="application/vnd.openxmlformats-officedocument.spreadsheetml.worksheet+xml"/>
  <Override PartName="/xl/externalLinks/externalLink21.xml" ContentType="application/vnd.openxmlformats-officedocument.spreadsheetml.externalLink+xml"/>
  <Override PartName="/xl/worksheets/sheet67.xml" ContentType="application/vnd.openxmlformats-officedocument.spreadsheetml.worksheet+xml"/>
  <Override PartName="/xl/worksheets/sheet122.xml" ContentType="application/vnd.openxmlformats-officedocument.spreadsheetml.worksheet+xml"/>
  <Override PartName="/xl/worksheets/sheet267.xml" ContentType="application/vnd.openxmlformats-officedocument.spreadsheetml.worksheet+xml"/>
  <Override PartName="/xl/externalLinks/externalLink10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40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worksheets/sheet189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41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96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30.xml" ContentType="application/vnd.openxmlformats-officedocument.spreadsheetml.worksheet+xml"/>
  <Override PartName="/xl/externalLinks/externalLink37.xml" ContentType="application/vnd.openxmlformats-officedocument.spreadsheetml.externalLink+xml"/>
  <Override PartName="/xl/worksheets/sheet109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8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44.xml" ContentType="application/vnd.openxmlformats-officedocument.spreadsheetml.externalLink+xml"/>
  <Override PartName="/xl/worksheets/sheet2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92.xml" ContentType="application/vnd.openxmlformats-officedocument.spreadsheetml.worksheet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81.xml" ContentType="application/vnd.openxmlformats-officedocument.spreadsheetml.worksheet+xml"/>
  <Override PartName="/xl/worksheets/sheet268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0.xml" ContentType="application/vnd.openxmlformats-officedocument.spreadsheetml.externalLink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70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57.xml" ContentType="application/vnd.openxmlformats-officedocument.spreadsheetml.workshee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30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64.xml" ContentType="application/vnd.openxmlformats-officedocument.spreadsheetml.worksheet+xml"/>
  <Override PartName="/xl/worksheets/sheet53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53.xml" ContentType="application/vnd.openxmlformats-officedocument.spreadsheetml.worksheet+xml"/>
  <Override PartName="/xl/worksheets/sheet42.xml" ContentType="application/vnd.openxmlformats-officedocument.spreadsheetml.worksheet+xml"/>
  <Override PartName="/xl/worksheets/sheet179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42.xml" ContentType="application/vnd.openxmlformats-officedocument.spreadsheetml.worksheet+xml"/>
  <Override PartName="/xl/externalLinks/externalLink9.xml" ContentType="application/vnd.openxmlformats-officedocument.spreadsheetml.externalLink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168.xml" ContentType="application/vnd.openxmlformats-officedocument.spreadsheetml.worksheet+xml"/>
  <Override PartName="/xl/worksheets/sheet220.xml" ContentType="application/vnd.openxmlformats-officedocument.spreadsheetml.worksheet+xml"/>
  <Override PartName="/xl/externalLinks/externalLink45.xml" ContentType="application/vnd.openxmlformats-officedocument.spreadsheetml.externalLink+xml"/>
  <Override PartName="/xl/worksheets/sheet157.xml" ContentType="application/vnd.openxmlformats-officedocument.spreadsheetml.worksheet+xml"/>
  <Override PartName="/xl/externalLinks/externalLink34.xml" ContentType="application/vnd.openxmlformats-officedocument.spreadsheetml.externalLink+xml"/>
  <Override PartName="/xl/worksheets/sheet13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93.xml" ContentType="application/vnd.openxmlformats-officedocument.spreadsheetml.worksheet+xml"/>
  <Override PartName="/xl/externalLinks/externalLink23.xml" ContentType="application/vnd.openxmlformats-officedocument.spreadsheetml.externalLink+xml"/>
  <Override PartName="/xl/worksheets/sheet69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60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58.xml" ContentType="application/vnd.openxmlformats-officedocument.spreadsheetml.worksheet+xml"/>
  <Override PartName="/xl/sharedStrings.xml" ContentType="application/vnd.openxmlformats-officedocument.spreadsheetml.sharedStrings+xml"/>
  <Override PartName="/xl/worksheets/sheet36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5.xml" ContentType="application/vnd.openxmlformats-officedocument.spreadsheetml.worksheet+xml"/>
  <Override PartName="/xl/worksheets/sheet72.xml" ContentType="application/vnd.openxmlformats-officedocument.spreadsheetml.worksheet+xml"/>
  <Override PartName="/xl/worksheets/sheet2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198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61.xml" ContentType="application/vnd.openxmlformats-officedocument.spreadsheetml.worksheet+xml"/>
  <Override PartName="/xl/externalLinks/externalLink39.xml" ContentType="application/vnd.openxmlformats-officedocument.spreadsheetml.externalLink+xml"/>
  <Override PartName="/xl/worksheets/sheet18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76.xml" ContentType="application/vnd.openxmlformats-officedocument.spreadsheetml.worksheet+xml"/>
  <Override PartName="/xl/drawings/drawing3.xml" ContentType="application/vnd.openxmlformats-officedocument.drawing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65.xml" ContentType="application/vnd.openxmlformats-officedocument.spreadsheetml.worksheet+xml"/>
  <Override PartName="/xl/externalLinks/externalLink42.xml" ContentType="application/vnd.openxmlformats-officedocument.spreadsheetml.externalLink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90.xml" ContentType="application/vnd.openxmlformats-officedocument.spreadsheetml.worksheet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66.xml" ContentType="application/vnd.openxmlformats-officedocument.spreadsheetml.worksheet+xml"/>
  <Override PartName="/xl/worksheets/sheet132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66.xml" ContentType="application/vnd.openxmlformats-officedocument.spreadsheetml.worksheet+xml"/>
  <Override PartName="/xl/worksheets/sheet55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55.xml" ContentType="application/vnd.openxmlformats-officedocument.spreadsheetml.worksheet+xml"/>
  <Override PartName="/docProps/core.xml" ContentType="application/vnd.openxmlformats-package.core-properties+xml"/>
  <Override PartName="/xl/worksheets/sheet44.xml" ContentType="application/vnd.openxmlformats-officedocument.spreadsheetml.worksheet+xml"/>
  <Override PartName="/xl/worksheets/sheet91.xml" ContentType="application/vnd.openxmlformats-officedocument.spreadsheetml.worksheet+xml"/>
  <Override PartName="/xl/worksheets/sheet2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80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33.xml" ContentType="application/vnd.openxmlformats-officedocument.spreadsheetml.worksheet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59.xml" ContentType="application/vnd.openxmlformats-officedocument.spreadsheetml.worksheet+xml"/>
  <Override PartName="/xl/worksheets/sheet211.xml" ContentType="application/vnd.openxmlformats-officedocument.spreadsheetml.worksheet+xml"/>
  <Override PartName="/xl/externalLinks/externalLink36.xml" ContentType="application/vnd.openxmlformats-officedocument.spreadsheetml.externalLink+xml"/>
  <Default Extension="rels" ContentType="application/vnd.openxmlformats-package.relationships+xml"/>
  <Override PartName="/xl/worksheets/sheet13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200.xml" ContentType="application/vnd.openxmlformats-officedocument.spreadsheetml.worksheet+xml"/>
  <Override PartName="/xl/externalLinks/externalLink25.xml" ContentType="application/vnd.openxmlformats-officedocument.spreadsheetml.externalLink+xml"/>
  <Override PartName="/xl/worksheets/sheet126.xml" ContentType="application/vnd.openxmlformats-officedocument.spreadsheetml.worksheet+xml"/>
  <Override PartName="/xl/worksheets/sheet17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62.xml" ContentType="application/vnd.openxmlformats-officedocument.spreadsheetml.worksheet+xml"/>
  <Override PartName="/xl/worksheets/sheet249.xml" ContentType="application/vnd.openxmlformats-officedocument.spreadsheetml.worksheet+xml"/>
  <Override PartName="/xl/worksheets/sheet38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51.xml" ContentType="application/vnd.openxmlformats-officedocument.spreadsheetml.worksheet+xml"/>
  <Override PartName="/xl/worksheets/sheet23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3820"/>
  <bookViews>
    <workbookView xWindow="0" yWindow="0" windowWidth="20490" windowHeight="7455" tabRatio="879" firstSheet="2" activeTab="2"/>
  </bookViews>
  <sheets>
    <sheet name="page 370" sheetId="1" state="hidden" r:id="rId1"/>
    <sheet name="page 372" sheetId="3" state="hidden" r:id="rId2"/>
    <sheet name="Rekapitulasi" sheetId="346" r:id="rId3"/>
    <sheet name="RAB" sheetId="344" r:id="rId4"/>
    <sheet name="UPAD-BAHAN-ALAT Cetak" sheetId="349" r:id="rId5"/>
    <sheet name="H. SUB" sheetId="365" r:id="rId6"/>
    <sheet name="HSPK" sheetId="366" r:id="rId7"/>
    <sheet name="Cut And Fill" sheetId="367" r:id="rId8"/>
    <sheet name="BECKUP data" sheetId="345" r:id="rId9"/>
    <sheet name="REKAP BECKUP data (2)" sheetId="363" state="hidden" r:id="rId10"/>
    <sheet name="analisa 2019 cetak" sheetId="347" r:id="rId11"/>
    <sheet name="dihitung" sheetId="343" state="hidden" r:id="rId12"/>
    <sheet name="page 442" sheetId="70" state="hidden" r:id="rId13"/>
    <sheet name="page 443" sheetId="71" state="hidden" r:id="rId14"/>
    <sheet name="page 444" sheetId="72" state="hidden" r:id="rId15"/>
    <sheet name="page 445" sheetId="73" state="hidden" r:id="rId16"/>
    <sheet name="page 446" sheetId="74" state="hidden" r:id="rId17"/>
    <sheet name="page 447" sheetId="75" state="hidden" r:id="rId18"/>
    <sheet name="page 448" sheetId="76" state="hidden" r:id="rId19"/>
    <sheet name="page 449" sheetId="77" state="hidden" r:id="rId20"/>
    <sheet name="page 450" sheetId="78" state="hidden" r:id="rId21"/>
    <sheet name="page 451" sheetId="79" state="hidden" r:id="rId22"/>
    <sheet name="page 452" sheetId="80" state="hidden" r:id="rId23"/>
    <sheet name="page 453" sheetId="81" state="hidden" r:id="rId24"/>
    <sheet name="page 454" sheetId="82" state="hidden" r:id="rId25"/>
    <sheet name="page 455" sheetId="83" state="hidden" r:id="rId26"/>
    <sheet name="page 456" sheetId="84" state="hidden" r:id="rId27"/>
    <sheet name="page 457" sheetId="85" state="hidden" r:id="rId28"/>
    <sheet name="page 458" sheetId="86" state="hidden" r:id="rId29"/>
    <sheet name="page 459" sheetId="87" state="hidden" r:id="rId30"/>
    <sheet name="page 460" sheetId="88" state="hidden" r:id="rId31"/>
    <sheet name="page 461" sheetId="89" state="hidden" r:id="rId32"/>
    <sheet name="page 462" sheetId="90" state="hidden" r:id="rId33"/>
    <sheet name="page 463" sheetId="91" state="hidden" r:id="rId34"/>
    <sheet name="page 464" sheetId="92" state="hidden" r:id="rId35"/>
    <sheet name="page 465" sheetId="93" state="hidden" r:id="rId36"/>
    <sheet name="page 466" sheetId="94" state="hidden" r:id="rId37"/>
    <sheet name="page 467" sheetId="95" state="hidden" r:id="rId38"/>
    <sheet name="page 468" sheetId="96" state="hidden" r:id="rId39"/>
    <sheet name="page 469" sheetId="97" state="hidden" r:id="rId40"/>
    <sheet name="page 470" sheetId="98" state="hidden" r:id="rId41"/>
    <sheet name="page 471" sheetId="99" state="hidden" r:id="rId42"/>
    <sheet name="page 472" sheetId="100" state="hidden" r:id="rId43"/>
    <sheet name="page 473" sheetId="101" state="hidden" r:id="rId44"/>
    <sheet name="page 473 (2)" sheetId="328" state="hidden" r:id="rId45"/>
    <sheet name="page 474" sheetId="102" state="hidden" r:id="rId46"/>
    <sheet name="page 475" sheetId="103" state="hidden" r:id="rId47"/>
    <sheet name="page 476" sheetId="104" state="hidden" r:id="rId48"/>
    <sheet name="page 477" sheetId="105" state="hidden" r:id="rId49"/>
    <sheet name="page 478" sheetId="106" state="hidden" r:id="rId50"/>
    <sheet name="page 479" sheetId="107" state="hidden" r:id="rId51"/>
    <sheet name="page 480" sheetId="108" state="hidden" r:id="rId52"/>
    <sheet name="page 481" sheetId="109" state="hidden" r:id="rId53"/>
    <sheet name="page 482" sheetId="110" state="hidden" r:id="rId54"/>
    <sheet name="page 483" sheetId="111" state="hidden" r:id="rId55"/>
    <sheet name="page 484" sheetId="112" state="hidden" r:id="rId56"/>
    <sheet name="page 485" sheetId="113" state="hidden" r:id="rId57"/>
    <sheet name="page 486" sheetId="114" state="hidden" r:id="rId58"/>
    <sheet name="page 487" sheetId="115" state="hidden" r:id="rId59"/>
    <sheet name="page 488" sheetId="116" state="hidden" r:id="rId60"/>
    <sheet name="page 489" sheetId="117" state="hidden" r:id="rId61"/>
    <sheet name="page 490" sheetId="118" state="hidden" r:id="rId62"/>
    <sheet name="page 491" sheetId="119" state="hidden" r:id="rId63"/>
    <sheet name="page 492" sheetId="120" state="hidden" r:id="rId64"/>
    <sheet name="page 493" sheetId="121" state="hidden" r:id="rId65"/>
    <sheet name="page 494" sheetId="122" state="hidden" r:id="rId66"/>
    <sheet name="page 495" sheetId="123" state="hidden" r:id="rId67"/>
    <sheet name="page 496" sheetId="124" state="hidden" r:id="rId68"/>
    <sheet name="page 497" sheetId="125" state="hidden" r:id="rId69"/>
    <sheet name="page 498" sheetId="126" state="hidden" r:id="rId70"/>
    <sheet name="page 499" sheetId="127" state="hidden" r:id="rId71"/>
    <sheet name="page 500" sheetId="128" state="hidden" r:id="rId72"/>
    <sheet name="page 501" sheetId="129" state="hidden" r:id="rId73"/>
    <sheet name="page 502" sheetId="130" state="hidden" r:id="rId74"/>
    <sheet name="page 503" sheetId="131" state="hidden" r:id="rId75"/>
    <sheet name="page 504" sheetId="132" state="hidden" r:id="rId76"/>
    <sheet name="page 505" sheetId="133" state="hidden" r:id="rId77"/>
    <sheet name="page 506" sheetId="134" state="hidden" r:id="rId78"/>
    <sheet name="page 507" sheetId="135" state="hidden" r:id="rId79"/>
    <sheet name="page 508" sheetId="136" state="hidden" r:id="rId80"/>
    <sheet name="page 509" sheetId="137" state="hidden" r:id="rId81"/>
    <sheet name="page 509 (2)" sheetId="329" state="hidden" r:id="rId82"/>
    <sheet name="page 510" sheetId="138" state="hidden" r:id="rId83"/>
    <sheet name="page 511" sheetId="139" state="hidden" r:id="rId84"/>
    <sheet name="page 512" sheetId="140" state="hidden" r:id="rId85"/>
    <sheet name="page 513" sheetId="141" state="hidden" r:id="rId86"/>
    <sheet name="page 514" sheetId="142" state="hidden" r:id="rId87"/>
    <sheet name="page 515" sheetId="143" state="hidden" r:id="rId88"/>
    <sheet name="page 516" sheetId="144" state="hidden" r:id="rId89"/>
    <sheet name="page 517" sheetId="145" state="hidden" r:id="rId90"/>
    <sheet name="page 518" sheetId="146" state="hidden" r:id="rId91"/>
    <sheet name="page 519" sheetId="147" state="hidden" r:id="rId92"/>
    <sheet name="page 520" sheetId="148" state="hidden" r:id="rId93"/>
    <sheet name="page 521" sheetId="149" state="hidden" r:id="rId94"/>
    <sheet name="page 522" sheetId="150" state="hidden" r:id="rId95"/>
    <sheet name="page 523" sheetId="151" state="hidden" r:id="rId96"/>
    <sheet name="page 524" sheetId="152" state="hidden" r:id="rId97"/>
    <sheet name="page 525" sheetId="153" state="hidden" r:id="rId98"/>
    <sheet name="page 526" sheetId="154" state="hidden" r:id="rId99"/>
    <sheet name="page 527" sheetId="155" state="hidden" r:id="rId100"/>
    <sheet name="page 528" sheetId="156" state="hidden" r:id="rId101"/>
    <sheet name="page 529" sheetId="157" state="hidden" r:id="rId102"/>
    <sheet name="page 530" sheetId="158" state="hidden" r:id="rId103"/>
    <sheet name="page 530 (2)" sheetId="330" state="hidden" r:id="rId104"/>
    <sheet name="page 531" sheetId="159" state="hidden" r:id="rId105"/>
    <sheet name="page 532" sheetId="160" state="hidden" r:id="rId106"/>
    <sheet name="page 533" sheetId="161" state="hidden" r:id="rId107"/>
    <sheet name="page 534" sheetId="162" state="hidden" r:id="rId108"/>
    <sheet name="page 535" sheetId="163" state="hidden" r:id="rId109"/>
    <sheet name="page 536" sheetId="164" state="hidden" r:id="rId110"/>
    <sheet name="page 537" sheetId="165" state="hidden" r:id="rId111"/>
    <sheet name="page 538" sheetId="166" state="hidden" r:id="rId112"/>
    <sheet name="page 539" sheetId="167" state="hidden" r:id="rId113"/>
    <sheet name="page 540" sheetId="168" state="hidden" r:id="rId114"/>
    <sheet name="page 541" sheetId="169" state="hidden" r:id="rId115"/>
    <sheet name="page 542" sheetId="170" state="hidden" r:id="rId116"/>
    <sheet name="page 543" sheetId="171" state="hidden" r:id="rId117"/>
    <sheet name="page 544" sheetId="172" state="hidden" r:id="rId118"/>
    <sheet name="page 544 (2)" sheetId="331" state="hidden" r:id="rId119"/>
    <sheet name="page 545" sheetId="173" state="hidden" r:id="rId120"/>
    <sheet name="page 546" sheetId="174" state="hidden" r:id="rId121"/>
    <sheet name="page 547" sheetId="175" state="hidden" r:id="rId122"/>
    <sheet name="page 548" sheetId="176" state="hidden" r:id="rId123"/>
    <sheet name="page 549" sheetId="177" state="hidden" r:id="rId124"/>
    <sheet name="page 550" sheetId="178" state="hidden" r:id="rId125"/>
    <sheet name="page 551" sheetId="179" state="hidden" r:id="rId126"/>
    <sheet name="page 552" sheetId="180" state="hidden" r:id="rId127"/>
    <sheet name="page 553" sheetId="181" state="hidden" r:id="rId128"/>
    <sheet name="page 554" sheetId="182" state="hidden" r:id="rId129"/>
    <sheet name="page 555" sheetId="183" state="hidden" r:id="rId130"/>
    <sheet name="page 556" sheetId="184" state="hidden" r:id="rId131"/>
    <sheet name="page 557" sheetId="185" state="hidden" r:id="rId132"/>
    <sheet name="page 558" sheetId="186" state="hidden" r:id="rId133"/>
    <sheet name="page 559" sheetId="187" state="hidden" r:id="rId134"/>
    <sheet name="page 560" sheetId="188" state="hidden" r:id="rId135"/>
    <sheet name="page 561" sheetId="189" state="hidden" r:id="rId136"/>
    <sheet name="page 562" sheetId="190" state="hidden" r:id="rId137"/>
    <sheet name="page 563" sheetId="191" state="hidden" r:id="rId138"/>
    <sheet name="page 564" sheetId="192" state="hidden" r:id="rId139"/>
    <sheet name="page 565" sheetId="193" state="hidden" r:id="rId140"/>
    <sheet name="page 566" sheetId="194" state="hidden" r:id="rId141"/>
    <sheet name="page 566 (2)" sheetId="332" state="hidden" r:id="rId142"/>
    <sheet name="page 567" sheetId="195" state="hidden" r:id="rId143"/>
    <sheet name="page 568" sheetId="196" state="hidden" r:id="rId144"/>
    <sheet name="page 569" sheetId="197" state="hidden" r:id="rId145"/>
    <sheet name="page 570" sheetId="198" state="hidden" r:id="rId146"/>
    <sheet name="page 571" sheetId="199" state="hidden" r:id="rId147"/>
    <sheet name="page 572" sheetId="200" state="hidden" r:id="rId148"/>
    <sheet name="page 573" sheetId="201" state="hidden" r:id="rId149"/>
    <sheet name="page 574" sheetId="202" state="hidden" r:id="rId150"/>
    <sheet name="page 575" sheetId="203" state="hidden" r:id="rId151"/>
    <sheet name="page 576" sheetId="204" state="hidden" r:id="rId152"/>
    <sheet name="page 577" sheetId="205" state="hidden" r:id="rId153"/>
    <sheet name="page 578" sheetId="206" state="hidden" r:id="rId154"/>
    <sheet name="page 579" sheetId="207" state="hidden" r:id="rId155"/>
    <sheet name="page 580" sheetId="208" state="hidden" r:id="rId156"/>
    <sheet name="page 581" sheetId="209" state="hidden" r:id="rId157"/>
    <sheet name="page 582" sheetId="210" state="hidden" r:id="rId158"/>
    <sheet name="page 583" sheetId="211" state="hidden" r:id="rId159"/>
    <sheet name="page 584" sheetId="212" state="hidden" r:id="rId160"/>
    <sheet name="page 584 (2)" sheetId="333" state="hidden" r:id="rId161"/>
    <sheet name="page 585" sheetId="213" state="hidden" r:id="rId162"/>
    <sheet name="page 586" sheetId="214" state="hidden" r:id="rId163"/>
    <sheet name="page 587" sheetId="215" state="hidden" r:id="rId164"/>
    <sheet name="page 588" sheetId="216" state="hidden" r:id="rId165"/>
    <sheet name="page 589" sheetId="217" state="hidden" r:id="rId166"/>
    <sheet name="page 590" sheetId="218" state="hidden" r:id="rId167"/>
    <sheet name="page 591" sheetId="219" state="hidden" r:id="rId168"/>
    <sheet name="page 592" sheetId="220" state="hidden" r:id="rId169"/>
    <sheet name="page 593" sheetId="221" state="hidden" r:id="rId170"/>
    <sheet name="page 594" sheetId="222" state="hidden" r:id="rId171"/>
    <sheet name="page 595" sheetId="223" state="hidden" r:id="rId172"/>
    <sheet name="page 596" sheetId="224" state="hidden" r:id="rId173"/>
    <sheet name="page 597" sheetId="225" state="hidden" r:id="rId174"/>
    <sheet name="page 598" sheetId="226" state="hidden" r:id="rId175"/>
    <sheet name="page 599" sheetId="227" state="hidden" r:id="rId176"/>
    <sheet name="page 600" sheetId="228" state="hidden" r:id="rId177"/>
    <sheet name="page 601" sheetId="229" state="hidden" r:id="rId178"/>
    <sheet name="page 602" sheetId="230" state="hidden" r:id="rId179"/>
    <sheet name="page 603" sheetId="231" state="hidden" r:id="rId180"/>
    <sheet name="page 604" sheetId="232" state="hidden" r:id="rId181"/>
    <sheet name="page 605" sheetId="233" state="hidden" r:id="rId182"/>
    <sheet name="page 606" sheetId="234" state="hidden" r:id="rId183"/>
    <sheet name="page 607" sheetId="235" state="hidden" r:id="rId184"/>
    <sheet name="page 608" sheetId="236" state="hidden" r:id="rId185"/>
    <sheet name="page 609" sheetId="237" state="hidden" r:id="rId186"/>
    <sheet name="page 610" sheetId="238" state="hidden" r:id="rId187"/>
    <sheet name="page 611" sheetId="239" state="hidden" r:id="rId188"/>
    <sheet name="page 612" sheetId="240" state="hidden" r:id="rId189"/>
    <sheet name="page 613" sheetId="241" state="hidden" r:id="rId190"/>
    <sheet name="page 614" sheetId="242" state="hidden" r:id="rId191"/>
    <sheet name="page 615" sheetId="243" state="hidden" r:id="rId192"/>
    <sheet name="page 616" sheetId="244" state="hidden" r:id="rId193"/>
    <sheet name="page 617" sheetId="245" state="hidden" r:id="rId194"/>
    <sheet name="page 618" sheetId="246" state="hidden" r:id="rId195"/>
    <sheet name="page 619" sheetId="247" state="hidden" r:id="rId196"/>
    <sheet name="page 620" sheetId="248" state="hidden" r:id="rId197"/>
    <sheet name="page 621" sheetId="249" state="hidden" r:id="rId198"/>
    <sheet name="page 622" sheetId="250" state="hidden" r:id="rId199"/>
    <sheet name="page 623" sheetId="251" state="hidden" r:id="rId200"/>
    <sheet name="page 624" sheetId="252" state="hidden" r:id="rId201"/>
    <sheet name="page 625" sheetId="253" state="hidden" r:id="rId202"/>
    <sheet name="page 626" sheetId="254" state="hidden" r:id="rId203"/>
    <sheet name="page 627" sheetId="255" state="hidden" r:id="rId204"/>
    <sheet name="page 628" sheetId="256" state="hidden" r:id="rId205"/>
    <sheet name="page 629" sheetId="257" state="hidden" r:id="rId206"/>
    <sheet name="page 630" sheetId="258" state="hidden" r:id="rId207"/>
    <sheet name="page 631" sheetId="259" state="hidden" r:id="rId208"/>
    <sheet name="page 632" sheetId="260" state="hidden" r:id="rId209"/>
    <sheet name="page 633" sheetId="261" state="hidden" r:id="rId210"/>
    <sheet name="page 634" sheetId="262" state="hidden" r:id="rId211"/>
    <sheet name="page 635" sheetId="263" state="hidden" r:id="rId212"/>
    <sheet name="page 636" sheetId="264" state="hidden" r:id="rId213"/>
    <sheet name="page 637" sheetId="265" state="hidden" r:id="rId214"/>
    <sheet name="page 638" sheetId="266" state="hidden" r:id="rId215"/>
    <sheet name="page 639" sheetId="267" state="hidden" r:id="rId216"/>
    <sheet name="page 640" sheetId="268" state="hidden" r:id="rId217"/>
    <sheet name="page 641" sheetId="269" state="hidden" r:id="rId218"/>
    <sheet name="page 642" sheetId="270" state="hidden" r:id="rId219"/>
    <sheet name="page 643" sheetId="271" state="hidden" r:id="rId220"/>
    <sheet name="page 644" sheetId="272" state="hidden" r:id="rId221"/>
    <sheet name="page 645" sheetId="273" state="hidden" r:id="rId222"/>
    <sheet name="page 646" sheetId="274" state="hidden" r:id="rId223"/>
    <sheet name="page 647" sheetId="275" state="hidden" r:id="rId224"/>
    <sheet name="page 648" sheetId="276" state="hidden" r:id="rId225"/>
    <sheet name="page 649" sheetId="277" state="hidden" r:id="rId226"/>
    <sheet name="page 650" sheetId="278" state="hidden" r:id="rId227"/>
    <sheet name="page 651" sheetId="279" state="hidden" r:id="rId228"/>
    <sheet name="page 652" sheetId="280" state="hidden" r:id="rId229"/>
    <sheet name="page 653" sheetId="281" state="hidden" r:id="rId230"/>
    <sheet name="page 654" sheetId="282" state="hidden" r:id="rId231"/>
    <sheet name="page 655" sheetId="283" state="hidden" r:id="rId232"/>
    <sheet name="page 656" sheetId="284" state="hidden" r:id="rId233"/>
    <sheet name="page 657" sheetId="285" state="hidden" r:id="rId234"/>
    <sheet name="page 658" sheetId="286" state="hidden" r:id="rId235"/>
    <sheet name="page 659" sheetId="287" state="hidden" r:id="rId236"/>
    <sheet name="page 660" sheetId="288" state="hidden" r:id="rId237"/>
    <sheet name="page 661" sheetId="289" state="hidden" r:id="rId238"/>
    <sheet name="page 662" sheetId="290" state="hidden" r:id="rId239"/>
    <sheet name="page 663" sheetId="291" state="hidden" r:id="rId240"/>
    <sheet name="page 663 2" sheetId="334" state="hidden" r:id="rId241"/>
    <sheet name="page 664" sheetId="292" state="hidden" r:id="rId242"/>
    <sheet name="page 665" sheetId="293" state="hidden" r:id="rId243"/>
    <sheet name="page 666" sheetId="294" state="hidden" r:id="rId244"/>
    <sheet name="page 667" sheetId="295" state="hidden" r:id="rId245"/>
    <sheet name="page 668" sheetId="296" state="hidden" r:id="rId246"/>
    <sheet name="page 669" sheetId="297" state="hidden" r:id="rId247"/>
    <sheet name="page 670" sheetId="298" state="hidden" r:id="rId248"/>
    <sheet name="page 671" sheetId="299" state="hidden" r:id="rId249"/>
    <sheet name="page 672" sheetId="300" state="hidden" r:id="rId250"/>
    <sheet name="page 673" sheetId="301" state="hidden" r:id="rId251"/>
    <sheet name="page 674" sheetId="302" state="hidden" r:id="rId252"/>
    <sheet name="page 675" sheetId="303" state="hidden" r:id="rId253"/>
    <sheet name="page 676" sheetId="304" state="hidden" r:id="rId254"/>
    <sheet name="page 677" sheetId="305" state="hidden" r:id="rId255"/>
    <sheet name="page 677 (2)" sheetId="335" state="hidden" r:id="rId256"/>
    <sheet name="page 678" sheetId="306" state="hidden" r:id="rId257"/>
    <sheet name="page 679" sheetId="307" state="hidden" r:id="rId258"/>
    <sheet name="page 680" sheetId="308" state="hidden" r:id="rId259"/>
    <sheet name="page 681" sheetId="309" state="hidden" r:id="rId260"/>
    <sheet name="page 682" sheetId="310" state="hidden" r:id="rId261"/>
    <sheet name="page 683" sheetId="311" state="hidden" r:id="rId262"/>
    <sheet name="page 683 (2)" sheetId="336" state="hidden" r:id="rId263"/>
    <sheet name="page 684" sheetId="312" state="hidden" r:id="rId264"/>
    <sheet name="page 685" sheetId="313" state="hidden" r:id="rId265"/>
    <sheet name="page 686" sheetId="314" state="hidden" r:id="rId266"/>
    <sheet name="page 687" sheetId="315" state="hidden" r:id="rId267"/>
    <sheet name="page 696" sheetId="323" state="hidden" r:id="rId268"/>
  </sheets>
  <externalReferences>
    <externalReference r:id="rId269"/>
    <externalReference r:id="rId270"/>
    <externalReference r:id="rId271"/>
    <externalReference r:id="rId272"/>
    <externalReference r:id="rId273"/>
    <externalReference r:id="rId274"/>
    <externalReference r:id="rId275"/>
    <externalReference r:id="rId276"/>
    <externalReference r:id="rId277"/>
    <externalReference r:id="rId278"/>
    <externalReference r:id="rId279"/>
    <externalReference r:id="rId280"/>
    <externalReference r:id="rId281"/>
    <externalReference r:id="rId282"/>
    <externalReference r:id="rId283"/>
    <externalReference r:id="rId284"/>
    <externalReference r:id="rId285"/>
    <externalReference r:id="rId286"/>
    <externalReference r:id="rId287"/>
    <externalReference r:id="rId288"/>
    <externalReference r:id="rId289"/>
    <externalReference r:id="rId290"/>
    <externalReference r:id="rId291"/>
    <externalReference r:id="rId292"/>
    <externalReference r:id="rId293"/>
    <externalReference r:id="rId294"/>
    <externalReference r:id="rId295"/>
    <externalReference r:id="rId296"/>
    <externalReference r:id="rId297"/>
    <externalReference r:id="rId298"/>
    <externalReference r:id="rId299"/>
    <externalReference r:id="rId300"/>
    <externalReference r:id="rId301"/>
    <externalReference r:id="rId302"/>
    <externalReference r:id="rId303"/>
    <externalReference r:id="rId304"/>
    <externalReference r:id="rId305"/>
    <externalReference r:id="rId306"/>
    <externalReference r:id="rId307"/>
    <externalReference r:id="rId308"/>
    <externalReference r:id="rId309"/>
    <externalReference r:id="rId310"/>
    <externalReference r:id="rId311"/>
    <externalReference r:id="rId312"/>
    <externalReference r:id="rId313"/>
    <externalReference r:id="rId314"/>
    <externalReference r:id="rId315"/>
  </externalReferences>
  <definedNames>
    <definedName name="\Q" localSheetId="10">#REF!</definedName>
    <definedName name="\Q" localSheetId="11">#REF!</definedName>
    <definedName name="\Q" localSheetId="9">#REF!</definedName>
    <definedName name="\Q" localSheetId="4">#REF!</definedName>
    <definedName name="\Q">#REF!</definedName>
    <definedName name="\W" localSheetId="10">#REF!</definedName>
    <definedName name="\W" localSheetId="9">#REF!</definedName>
    <definedName name="\W" localSheetId="4">#REF!</definedName>
    <definedName name="\W">#REF!</definedName>
    <definedName name="____COR135" localSheetId="10">[1]Anl!#REF!</definedName>
    <definedName name="____COR135" localSheetId="9">[1]Anl!#REF!</definedName>
    <definedName name="____COR135" localSheetId="4">[1]Anl!#REF!</definedName>
    <definedName name="____COR135">[1]Anl!#REF!</definedName>
    <definedName name="____DIV11" localSheetId="10">'[2]Kuantitas &amp; Harga'!#REF!</definedName>
    <definedName name="____DIV11" localSheetId="9">'[2]Kuantitas &amp; Harga'!#REF!</definedName>
    <definedName name="____DIV11" localSheetId="4">'[2]Kuantitas &amp; Harga'!#REF!</definedName>
    <definedName name="____DIV11">'[2]Kuantitas &amp; Harga'!#REF!</definedName>
    <definedName name="____DIV7" localSheetId="10">'[2]Kuantitas &amp; Harga'!#REF!</definedName>
    <definedName name="____DIV7" localSheetId="9">'[2]Kuantitas &amp; Harga'!#REF!</definedName>
    <definedName name="____DIV7" localSheetId="4">'[2]Kuantitas &amp; Harga'!#REF!</definedName>
    <definedName name="____DIV7">'[2]Kuantitas &amp; Harga'!#REF!</definedName>
    <definedName name="____EEE01" localSheetId="10">#REF!</definedName>
    <definedName name="____EEE01" localSheetId="9">#REF!</definedName>
    <definedName name="____EEE01" localSheetId="4">#REF!</definedName>
    <definedName name="____EEE01">#REF!</definedName>
    <definedName name="____EEE02" localSheetId="10">#REF!</definedName>
    <definedName name="____EEE02" localSheetId="9">#REF!</definedName>
    <definedName name="____EEE02" localSheetId="4">#REF!</definedName>
    <definedName name="____EEE02">#REF!</definedName>
    <definedName name="____EEE03" localSheetId="10">#REF!</definedName>
    <definedName name="____EEE03" localSheetId="9">#REF!</definedName>
    <definedName name="____EEE03" localSheetId="4">#REF!</definedName>
    <definedName name="____EEE03">#REF!</definedName>
    <definedName name="____EEE04" localSheetId="10">#REF!</definedName>
    <definedName name="____EEE04" localSheetId="9">#REF!</definedName>
    <definedName name="____EEE04" localSheetId="4">#REF!</definedName>
    <definedName name="____EEE04">#REF!</definedName>
    <definedName name="____EEE05" localSheetId="10">#REF!</definedName>
    <definedName name="____EEE05" localSheetId="9">#REF!</definedName>
    <definedName name="____EEE05" localSheetId="4">#REF!</definedName>
    <definedName name="____EEE05">#REF!</definedName>
    <definedName name="____EEE06" localSheetId="10">#REF!</definedName>
    <definedName name="____EEE06" localSheetId="9">#REF!</definedName>
    <definedName name="____EEE06" localSheetId="4">#REF!</definedName>
    <definedName name="____EEE06">#REF!</definedName>
    <definedName name="____EEE07" localSheetId="10">#REF!</definedName>
    <definedName name="____EEE07" localSheetId="9">#REF!</definedName>
    <definedName name="____EEE07" localSheetId="4">#REF!</definedName>
    <definedName name="____EEE07">#REF!</definedName>
    <definedName name="____EEE08" localSheetId="10">#REF!</definedName>
    <definedName name="____EEE08" localSheetId="9">#REF!</definedName>
    <definedName name="____EEE08" localSheetId="4">#REF!</definedName>
    <definedName name="____EEE08">#REF!</definedName>
    <definedName name="____EEE09" localSheetId="10">#REF!</definedName>
    <definedName name="____EEE09" localSheetId="9">#REF!</definedName>
    <definedName name="____EEE09" localSheetId="4">#REF!</definedName>
    <definedName name="____EEE09">#REF!</definedName>
    <definedName name="____EEE10" localSheetId="10">#REF!</definedName>
    <definedName name="____EEE10" localSheetId="9">#REF!</definedName>
    <definedName name="____EEE10" localSheetId="4">#REF!</definedName>
    <definedName name="____EEE10">#REF!</definedName>
    <definedName name="____EEE11" localSheetId="10">#REF!</definedName>
    <definedName name="____EEE11" localSheetId="9">#REF!</definedName>
    <definedName name="____EEE11" localSheetId="4">#REF!</definedName>
    <definedName name="____EEE11">#REF!</definedName>
    <definedName name="____EEE12" localSheetId="10">#REF!</definedName>
    <definedName name="____EEE12" localSheetId="9">#REF!</definedName>
    <definedName name="____EEE12" localSheetId="4">#REF!</definedName>
    <definedName name="____EEE12">#REF!</definedName>
    <definedName name="____EEE13" localSheetId="10">#REF!</definedName>
    <definedName name="____EEE13" localSheetId="9">#REF!</definedName>
    <definedName name="____EEE13" localSheetId="4">#REF!</definedName>
    <definedName name="____EEE13">#REF!</definedName>
    <definedName name="____EEE14" localSheetId="10">#REF!</definedName>
    <definedName name="____EEE14" localSheetId="9">#REF!</definedName>
    <definedName name="____EEE14" localSheetId="4">#REF!</definedName>
    <definedName name="____EEE14">#REF!</definedName>
    <definedName name="____EEE15" localSheetId="10">#REF!</definedName>
    <definedName name="____EEE15" localSheetId="9">#REF!</definedName>
    <definedName name="____EEE15" localSheetId="4">#REF!</definedName>
    <definedName name="____EEE15">#REF!</definedName>
    <definedName name="____EEE16" localSheetId="10">#REF!</definedName>
    <definedName name="____EEE16" localSheetId="9">#REF!</definedName>
    <definedName name="____EEE16" localSheetId="4">#REF!</definedName>
    <definedName name="____EEE16">#REF!</definedName>
    <definedName name="____EEE17" localSheetId="10">#REF!</definedName>
    <definedName name="____EEE17" localSheetId="9">#REF!</definedName>
    <definedName name="____EEE17" localSheetId="4">#REF!</definedName>
    <definedName name="____EEE17">#REF!</definedName>
    <definedName name="____EEE18" localSheetId="10">#REF!</definedName>
    <definedName name="____EEE18" localSheetId="9">#REF!</definedName>
    <definedName name="____EEE18" localSheetId="4">#REF!</definedName>
    <definedName name="____EEE18">#REF!</definedName>
    <definedName name="____EEE19" localSheetId="10">#REF!</definedName>
    <definedName name="____EEE19" localSheetId="9">#REF!</definedName>
    <definedName name="____EEE19" localSheetId="4">#REF!</definedName>
    <definedName name="____EEE19">#REF!</definedName>
    <definedName name="____EEE20" localSheetId="10">#REF!</definedName>
    <definedName name="____EEE20" localSheetId="9">#REF!</definedName>
    <definedName name="____EEE20" localSheetId="4">#REF!</definedName>
    <definedName name="____EEE20">#REF!</definedName>
    <definedName name="____EEE21" localSheetId="10">#REF!</definedName>
    <definedName name="____EEE21" localSheetId="9">#REF!</definedName>
    <definedName name="____EEE21" localSheetId="4">#REF!</definedName>
    <definedName name="____EEE21">#REF!</definedName>
    <definedName name="____EEE22" localSheetId="10">#REF!</definedName>
    <definedName name="____EEE22" localSheetId="9">#REF!</definedName>
    <definedName name="____EEE22" localSheetId="4">#REF!</definedName>
    <definedName name="____EEE22">#REF!</definedName>
    <definedName name="____EEE23" localSheetId="10">#REF!</definedName>
    <definedName name="____EEE23" localSheetId="9">#REF!</definedName>
    <definedName name="____EEE23" localSheetId="4">#REF!</definedName>
    <definedName name="____EEE23">#REF!</definedName>
    <definedName name="____EEE24" localSheetId="10">#REF!</definedName>
    <definedName name="____EEE24" localSheetId="9">#REF!</definedName>
    <definedName name="____EEE24" localSheetId="4">#REF!</definedName>
    <definedName name="____EEE24">#REF!</definedName>
    <definedName name="____EEE25" localSheetId="10">#REF!</definedName>
    <definedName name="____EEE25" localSheetId="9">#REF!</definedName>
    <definedName name="____EEE25" localSheetId="4">#REF!</definedName>
    <definedName name="____EEE25">#REF!</definedName>
    <definedName name="____EEE26" localSheetId="10">#REF!</definedName>
    <definedName name="____EEE26" localSheetId="9">#REF!</definedName>
    <definedName name="____EEE26" localSheetId="4">#REF!</definedName>
    <definedName name="____EEE26">#REF!</definedName>
    <definedName name="____EEE27" localSheetId="10">#REF!</definedName>
    <definedName name="____EEE27" localSheetId="9">#REF!</definedName>
    <definedName name="____EEE27" localSheetId="4">#REF!</definedName>
    <definedName name="____EEE27">#REF!</definedName>
    <definedName name="____EEE28" localSheetId="10">#REF!</definedName>
    <definedName name="____EEE28" localSheetId="9">#REF!</definedName>
    <definedName name="____EEE28" localSheetId="4">#REF!</definedName>
    <definedName name="____EEE28">#REF!</definedName>
    <definedName name="____EEE29" localSheetId="10">#REF!</definedName>
    <definedName name="____EEE29" localSheetId="9">#REF!</definedName>
    <definedName name="____EEE29" localSheetId="4">#REF!</definedName>
    <definedName name="____EEE29">#REF!</definedName>
    <definedName name="____EEE30" localSheetId="10">#REF!</definedName>
    <definedName name="____EEE30" localSheetId="9">#REF!</definedName>
    <definedName name="____EEE30" localSheetId="4">#REF!</definedName>
    <definedName name="____EEE30">#REF!</definedName>
    <definedName name="____EEE31" localSheetId="10">#REF!</definedName>
    <definedName name="____EEE31" localSheetId="9">#REF!</definedName>
    <definedName name="____EEE31" localSheetId="4">#REF!</definedName>
    <definedName name="____EEE31">#REF!</definedName>
    <definedName name="____EEE32" localSheetId="10">#REF!</definedName>
    <definedName name="____EEE32" localSheetId="9">#REF!</definedName>
    <definedName name="____EEE32" localSheetId="4">#REF!</definedName>
    <definedName name="____EEE32">#REF!</definedName>
    <definedName name="____EEE33" localSheetId="10">#REF!</definedName>
    <definedName name="____EEE33" localSheetId="9">#REF!</definedName>
    <definedName name="____EEE33" localSheetId="4">#REF!</definedName>
    <definedName name="____EEE33">#REF!</definedName>
    <definedName name="____HAL5" localSheetId="10">'[2]Kuantitas &amp; Harga'!#REF!</definedName>
    <definedName name="____HAL5" localSheetId="9">'[2]Kuantitas &amp; Harga'!#REF!</definedName>
    <definedName name="____HAL5" localSheetId="4">'[2]Kuantitas &amp; Harga'!#REF!</definedName>
    <definedName name="____HAL5">'[2]Kuantitas &amp; Harga'!#REF!</definedName>
    <definedName name="____HAL6" localSheetId="10">'[2]Kuantitas &amp; Harga'!#REF!</definedName>
    <definedName name="____HAL6" localSheetId="9">'[2]Kuantitas &amp; Harga'!#REF!</definedName>
    <definedName name="____HAL6" localSheetId="4">'[2]Kuantitas &amp; Harga'!#REF!</definedName>
    <definedName name="____HAL6">'[2]Kuantitas &amp; Harga'!#REF!</definedName>
    <definedName name="____MDE01" localSheetId="10">#REF!</definedName>
    <definedName name="____MDE01" localSheetId="9">#REF!</definedName>
    <definedName name="____MDE01" localSheetId="4">#REF!</definedName>
    <definedName name="____MDE01">#REF!</definedName>
    <definedName name="____MDE02" localSheetId="10">#REF!</definedName>
    <definedName name="____MDE02" localSheetId="9">#REF!</definedName>
    <definedName name="____MDE02" localSheetId="4">#REF!</definedName>
    <definedName name="____MDE02">#REF!</definedName>
    <definedName name="____MDE03" localSheetId="10">#REF!</definedName>
    <definedName name="____MDE03" localSheetId="9">#REF!</definedName>
    <definedName name="____MDE03" localSheetId="4">#REF!</definedName>
    <definedName name="____MDE03">#REF!</definedName>
    <definedName name="____MDE04" localSheetId="10">#REF!</definedName>
    <definedName name="____MDE04" localSheetId="9">#REF!</definedName>
    <definedName name="____MDE04" localSheetId="4">#REF!</definedName>
    <definedName name="____MDE04">#REF!</definedName>
    <definedName name="____MDE05" localSheetId="10">#REF!</definedName>
    <definedName name="____MDE05" localSheetId="9">#REF!</definedName>
    <definedName name="____MDE05" localSheetId="4">#REF!</definedName>
    <definedName name="____MDE05">#REF!</definedName>
    <definedName name="____MDE06" localSheetId="10">#REF!</definedName>
    <definedName name="____MDE06" localSheetId="9">#REF!</definedName>
    <definedName name="____MDE06" localSheetId="4">#REF!</definedName>
    <definedName name="____MDE06">#REF!</definedName>
    <definedName name="____MDE07" localSheetId="10">#REF!</definedName>
    <definedName name="____MDE07" localSheetId="9">#REF!</definedName>
    <definedName name="____MDE07" localSheetId="4">#REF!</definedName>
    <definedName name="____MDE07">#REF!</definedName>
    <definedName name="____MDE08" localSheetId="10">#REF!</definedName>
    <definedName name="____MDE08" localSheetId="9">#REF!</definedName>
    <definedName name="____MDE08" localSheetId="4">#REF!</definedName>
    <definedName name="____MDE08">#REF!</definedName>
    <definedName name="____MDE09" localSheetId="10">#REF!</definedName>
    <definedName name="____MDE09" localSheetId="9">#REF!</definedName>
    <definedName name="____MDE09" localSheetId="4">#REF!</definedName>
    <definedName name="____MDE09">#REF!</definedName>
    <definedName name="____MDE10" localSheetId="10">#REF!</definedName>
    <definedName name="____MDE10" localSheetId="9">#REF!</definedName>
    <definedName name="____MDE10" localSheetId="4">#REF!</definedName>
    <definedName name="____MDE10">#REF!</definedName>
    <definedName name="____MDE11" localSheetId="10">#REF!</definedName>
    <definedName name="____MDE11" localSheetId="9">#REF!</definedName>
    <definedName name="____MDE11" localSheetId="4">#REF!</definedName>
    <definedName name="____MDE11">#REF!</definedName>
    <definedName name="____MDE12" localSheetId="10">#REF!</definedName>
    <definedName name="____MDE12" localSheetId="9">#REF!</definedName>
    <definedName name="____MDE12" localSheetId="4">#REF!</definedName>
    <definedName name="____MDE12">#REF!</definedName>
    <definedName name="____MDE13" localSheetId="10">#REF!</definedName>
    <definedName name="____MDE13" localSheetId="9">#REF!</definedName>
    <definedName name="____MDE13" localSheetId="4">#REF!</definedName>
    <definedName name="____MDE13">#REF!</definedName>
    <definedName name="____MDE14" localSheetId="10">#REF!</definedName>
    <definedName name="____MDE14" localSheetId="9">#REF!</definedName>
    <definedName name="____MDE14" localSheetId="4">#REF!</definedName>
    <definedName name="____MDE14">#REF!</definedName>
    <definedName name="____MDE15" localSheetId="10">#REF!</definedName>
    <definedName name="____MDE15" localSheetId="9">#REF!</definedName>
    <definedName name="____MDE15" localSheetId="4">#REF!</definedName>
    <definedName name="____MDE15">#REF!</definedName>
    <definedName name="____MDE16" localSheetId="10">#REF!</definedName>
    <definedName name="____MDE16" localSheetId="9">#REF!</definedName>
    <definedName name="____MDE16" localSheetId="4">#REF!</definedName>
    <definedName name="____MDE16">#REF!</definedName>
    <definedName name="____MDE17" localSheetId="10">#REF!</definedName>
    <definedName name="____MDE17" localSheetId="9">#REF!</definedName>
    <definedName name="____MDE17" localSheetId="4">#REF!</definedName>
    <definedName name="____MDE17">#REF!</definedName>
    <definedName name="____MDE18" localSheetId="10">#REF!</definedName>
    <definedName name="____MDE18" localSheetId="9">#REF!</definedName>
    <definedName name="____MDE18" localSheetId="4">#REF!</definedName>
    <definedName name="____MDE18">#REF!</definedName>
    <definedName name="____MDE19" localSheetId="10">#REF!</definedName>
    <definedName name="____MDE19" localSheetId="9">#REF!</definedName>
    <definedName name="____MDE19" localSheetId="4">#REF!</definedName>
    <definedName name="____MDE19">#REF!</definedName>
    <definedName name="____MDE20" localSheetId="10">#REF!</definedName>
    <definedName name="____MDE20" localSheetId="9">#REF!</definedName>
    <definedName name="____MDE20" localSheetId="4">#REF!</definedName>
    <definedName name="____MDE20">#REF!</definedName>
    <definedName name="____MDE21" localSheetId="10">#REF!</definedName>
    <definedName name="____MDE21" localSheetId="9">#REF!</definedName>
    <definedName name="____MDE21" localSheetId="4">#REF!</definedName>
    <definedName name="____MDE21">#REF!</definedName>
    <definedName name="____MDE22" localSheetId="10">#REF!</definedName>
    <definedName name="____MDE22" localSheetId="9">#REF!</definedName>
    <definedName name="____MDE22" localSheetId="4">#REF!</definedName>
    <definedName name="____MDE22">#REF!</definedName>
    <definedName name="____MDE23" localSheetId="10">#REF!</definedName>
    <definedName name="____MDE23" localSheetId="9">#REF!</definedName>
    <definedName name="____MDE23" localSheetId="4">#REF!</definedName>
    <definedName name="____MDE23">#REF!</definedName>
    <definedName name="____MDE24" localSheetId="10">#REF!</definedName>
    <definedName name="____MDE24" localSheetId="9">#REF!</definedName>
    <definedName name="____MDE24" localSheetId="4">#REF!</definedName>
    <definedName name="____MDE24">#REF!</definedName>
    <definedName name="____MDE25" localSheetId="10">#REF!</definedName>
    <definedName name="____MDE25" localSheetId="9">#REF!</definedName>
    <definedName name="____MDE25" localSheetId="4">#REF!</definedName>
    <definedName name="____MDE25">#REF!</definedName>
    <definedName name="____MDE26" localSheetId="10">#REF!</definedName>
    <definedName name="____MDE26" localSheetId="9">#REF!</definedName>
    <definedName name="____MDE26" localSheetId="4">#REF!</definedName>
    <definedName name="____MDE26">#REF!</definedName>
    <definedName name="____MDE27" localSheetId="10">#REF!</definedName>
    <definedName name="____MDE27" localSheetId="9">#REF!</definedName>
    <definedName name="____MDE27" localSheetId="4">#REF!</definedName>
    <definedName name="____MDE27">#REF!</definedName>
    <definedName name="____MDE28" localSheetId="10">#REF!</definedName>
    <definedName name="____MDE28" localSheetId="9">#REF!</definedName>
    <definedName name="____MDE28" localSheetId="4">#REF!</definedName>
    <definedName name="____MDE28">#REF!</definedName>
    <definedName name="____MDE29" localSheetId="10">#REF!</definedName>
    <definedName name="____MDE29" localSheetId="9">#REF!</definedName>
    <definedName name="____MDE29" localSheetId="4">#REF!</definedName>
    <definedName name="____MDE29">#REF!</definedName>
    <definedName name="____MDE30" localSheetId="10">#REF!</definedName>
    <definedName name="____MDE30" localSheetId="9">#REF!</definedName>
    <definedName name="____MDE30" localSheetId="4">#REF!</definedName>
    <definedName name="____MDE30">#REF!</definedName>
    <definedName name="____MDE31" localSheetId="10">#REF!</definedName>
    <definedName name="____MDE31" localSheetId="9">#REF!</definedName>
    <definedName name="____MDE31" localSheetId="4">#REF!</definedName>
    <definedName name="____MDE31">#REF!</definedName>
    <definedName name="____MDE32" localSheetId="10">#REF!</definedName>
    <definedName name="____MDE32" localSheetId="9">#REF!</definedName>
    <definedName name="____MDE32" localSheetId="4">#REF!</definedName>
    <definedName name="____MDE32">#REF!</definedName>
    <definedName name="____MDE33" localSheetId="10">#REF!</definedName>
    <definedName name="____MDE33" localSheetId="9">#REF!</definedName>
    <definedName name="____MDE33" localSheetId="4">#REF!</definedName>
    <definedName name="____MDE33">#REF!</definedName>
    <definedName name="____MDE34" localSheetId="10">#REF!</definedName>
    <definedName name="____MDE34" localSheetId="9">#REF!</definedName>
    <definedName name="____MDE34" localSheetId="4">#REF!</definedName>
    <definedName name="____MDE34">#REF!</definedName>
    <definedName name="____MDE35" localSheetId="10">#REF!</definedName>
    <definedName name="____MDE35" localSheetId="9">#REF!</definedName>
    <definedName name="____MDE35" localSheetId="4">#REF!</definedName>
    <definedName name="____MDE35">#REF!</definedName>
    <definedName name="____MDE36" localSheetId="10">#REF!</definedName>
    <definedName name="____MDE36" localSheetId="9">#REF!</definedName>
    <definedName name="____MDE36" localSheetId="4">#REF!</definedName>
    <definedName name="____MDE36">#REF!</definedName>
    <definedName name="____MDE37" localSheetId="10">#REF!</definedName>
    <definedName name="____MDE37" localSheetId="9">#REF!</definedName>
    <definedName name="____MDE37" localSheetId="4">#REF!</definedName>
    <definedName name="____MDE37">#REF!</definedName>
    <definedName name="____MDE38" localSheetId="10">#REF!</definedName>
    <definedName name="____MDE38" localSheetId="9">#REF!</definedName>
    <definedName name="____MDE38" localSheetId="4">#REF!</definedName>
    <definedName name="____MDE38">#REF!</definedName>
    <definedName name="____MDE39" localSheetId="10">#REF!</definedName>
    <definedName name="____MDE39" localSheetId="9">#REF!</definedName>
    <definedName name="____MDE39" localSheetId="4">#REF!</definedName>
    <definedName name="____MDE39">#REF!</definedName>
    <definedName name="____MDE40" localSheetId="10">#REF!</definedName>
    <definedName name="____MDE40" localSheetId="9">#REF!</definedName>
    <definedName name="____MDE40" localSheetId="4">#REF!</definedName>
    <definedName name="____MDE40">#REF!</definedName>
    <definedName name="____MDE41" localSheetId="10">#REF!</definedName>
    <definedName name="____MDE41" localSheetId="9">#REF!</definedName>
    <definedName name="____MDE41" localSheetId="4">#REF!</definedName>
    <definedName name="____MDE41">#REF!</definedName>
    <definedName name="____MDE42" localSheetId="10">#REF!</definedName>
    <definedName name="____MDE42" localSheetId="9">#REF!</definedName>
    <definedName name="____MDE42" localSheetId="4">#REF!</definedName>
    <definedName name="____MDE42">#REF!</definedName>
    <definedName name="____MDE43" localSheetId="10">#REF!</definedName>
    <definedName name="____MDE43" localSheetId="9">#REF!</definedName>
    <definedName name="____MDE43" localSheetId="4">#REF!</definedName>
    <definedName name="____MDE43">#REF!</definedName>
    <definedName name="____MDE44" localSheetId="10">#REF!</definedName>
    <definedName name="____MDE44" localSheetId="9">#REF!</definedName>
    <definedName name="____MDE44" localSheetId="4">#REF!</definedName>
    <definedName name="____MDE44">#REF!</definedName>
    <definedName name="____MDE45" localSheetId="10">#REF!</definedName>
    <definedName name="____MDE45" localSheetId="9">#REF!</definedName>
    <definedName name="____MDE45" localSheetId="4">#REF!</definedName>
    <definedName name="____MDE45">#REF!</definedName>
    <definedName name="____MDE46" localSheetId="10">#REF!</definedName>
    <definedName name="____MDE46" localSheetId="9">#REF!</definedName>
    <definedName name="____MDE46" localSheetId="4">#REF!</definedName>
    <definedName name="____MDE46">#REF!</definedName>
    <definedName name="____MDE47" localSheetId="10">#REF!</definedName>
    <definedName name="____MDE47" localSheetId="9">#REF!</definedName>
    <definedName name="____MDE47" localSheetId="4">#REF!</definedName>
    <definedName name="____MDE47">#REF!</definedName>
    <definedName name="____MDE48" localSheetId="10">#REF!</definedName>
    <definedName name="____MDE48" localSheetId="9">#REF!</definedName>
    <definedName name="____MDE48" localSheetId="4">#REF!</definedName>
    <definedName name="____MDE48">#REF!</definedName>
    <definedName name="____MDE49" localSheetId="10">#REF!</definedName>
    <definedName name="____MDE49" localSheetId="9">#REF!</definedName>
    <definedName name="____MDE49" localSheetId="4">#REF!</definedName>
    <definedName name="____MDE49">#REF!</definedName>
    <definedName name="____MDE50" localSheetId="10">#REF!</definedName>
    <definedName name="____MDE50" localSheetId="9">#REF!</definedName>
    <definedName name="____MDE50" localSheetId="4">#REF!</definedName>
    <definedName name="____MDE50">#REF!</definedName>
    <definedName name="____MDE51" localSheetId="10">#REF!</definedName>
    <definedName name="____MDE51" localSheetId="9">#REF!</definedName>
    <definedName name="____MDE51" localSheetId="4">#REF!</definedName>
    <definedName name="____MDE51">#REF!</definedName>
    <definedName name="____MDE52" localSheetId="10">#REF!</definedName>
    <definedName name="____MDE52" localSheetId="9">#REF!</definedName>
    <definedName name="____MDE52" localSheetId="4">#REF!</definedName>
    <definedName name="____MDE52">#REF!</definedName>
    <definedName name="____MDE53" localSheetId="10">#REF!</definedName>
    <definedName name="____MDE53" localSheetId="9">#REF!</definedName>
    <definedName name="____MDE53" localSheetId="4">#REF!</definedName>
    <definedName name="____MDE53">#REF!</definedName>
    <definedName name="____MDE54" localSheetId="10">#REF!</definedName>
    <definedName name="____MDE54" localSheetId="9">#REF!</definedName>
    <definedName name="____MDE54" localSheetId="4">#REF!</definedName>
    <definedName name="____MDE54">#REF!</definedName>
    <definedName name="____MDE55" localSheetId="10">#REF!</definedName>
    <definedName name="____MDE55" localSheetId="9">#REF!</definedName>
    <definedName name="____MDE55" localSheetId="4">#REF!</definedName>
    <definedName name="____MDE55">#REF!</definedName>
    <definedName name="____MDE56" localSheetId="10">#REF!</definedName>
    <definedName name="____MDE56" localSheetId="9">#REF!</definedName>
    <definedName name="____MDE56" localSheetId="4">#REF!</definedName>
    <definedName name="____MDE56">#REF!</definedName>
    <definedName name="____MDE57" localSheetId="10">#REF!</definedName>
    <definedName name="____MDE57" localSheetId="9">#REF!</definedName>
    <definedName name="____MDE57" localSheetId="4">#REF!</definedName>
    <definedName name="____MDE57">#REF!</definedName>
    <definedName name="____MDE58" localSheetId="10">#REF!</definedName>
    <definedName name="____MDE58" localSheetId="9">#REF!</definedName>
    <definedName name="____MDE58" localSheetId="4">#REF!</definedName>
    <definedName name="____MDE58">#REF!</definedName>
    <definedName name="____MDE59" localSheetId="10">#REF!</definedName>
    <definedName name="____MDE59" localSheetId="9">#REF!</definedName>
    <definedName name="____MDE59" localSheetId="4">#REF!</definedName>
    <definedName name="____MDE59">#REF!</definedName>
    <definedName name="____MDE60" localSheetId="10">#REF!</definedName>
    <definedName name="____MDE60" localSheetId="9">#REF!</definedName>
    <definedName name="____MDE60" localSheetId="4">#REF!</definedName>
    <definedName name="____MDE60">#REF!</definedName>
    <definedName name="____MDE61" localSheetId="10">#REF!</definedName>
    <definedName name="____MDE61" localSheetId="9">#REF!</definedName>
    <definedName name="____MDE61" localSheetId="4">#REF!</definedName>
    <definedName name="____MDE61">#REF!</definedName>
    <definedName name="____MDE62" localSheetId="10">#REF!</definedName>
    <definedName name="____MDE62" localSheetId="9">#REF!</definedName>
    <definedName name="____MDE62" localSheetId="4">#REF!</definedName>
    <definedName name="____MDE62">#REF!</definedName>
    <definedName name="____MDE63" localSheetId="10">#REF!</definedName>
    <definedName name="____MDE63" localSheetId="9">#REF!</definedName>
    <definedName name="____MDE63" localSheetId="4">#REF!</definedName>
    <definedName name="____MDE63">#REF!</definedName>
    <definedName name="____MDE64" localSheetId="10">#REF!</definedName>
    <definedName name="____MDE64" localSheetId="9">#REF!</definedName>
    <definedName name="____MDE64" localSheetId="4">#REF!</definedName>
    <definedName name="____MDE64">#REF!</definedName>
    <definedName name="____MDE65" localSheetId="10">#REF!</definedName>
    <definedName name="____MDE65" localSheetId="9">#REF!</definedName>
    <definedName name="____MDE65" localSheetId="4">#REF!</definedName>
    <definedName name="____MDE65">#REF!</definedName>
    <definedName name="____MDE66" localSheetId="10">#REF!</definedName>
    <definedName name="____MDE66" localSheetId="9">#REF!</definedName>
    <definedName name="____MDE66" localSheetId="4">#REF!</definedName>
    <definedName name="____MDE66">#REF!</definedName>
    <definedName name="____MDE67" localSheetId="10">#REF!</definedName>
    <definedName name="____MDE67" localSheetId="9">#REF!</definedName>
    <definedName name="____MDE67" localSheetId="4">#REF!</definedName>
    <definedName name="____MDE67">#REF!</definedName>
    <definedName name="____MDE68" localSheetId="10">#REF!</definedName>
    <definedName name="____MDE68" localSheetId="9">#REF!</definedName>
    <definedName name="____MDE68" localSheetId="4">#REF!</definedName>
    <definedName name="____MDE68">#REF!</definedName>
    <definedName name="____ME01" localSheetId="10">#REF!</definedName>
    <definedName name="____ME01" localSheetId="9">#REF!</definedName>
    <definedName name="____ME01" localSheetId="4">#REF!</definedName>
    <definedName name="____ME01">#REF!</definedName>
    <definedName name="____ME02" localSheetId="10">#REF!</definedName>
    <definedName name="____ME02" localSheetId="9">#REF!</definedName>
    <definedName name="____ME02" localSheetId="4">#REF!</definedName>
    <definedName name="____ME02">#REF!</definedName>
    <definedName name="____ME03" localSheetId="10">#REF!</definedName>
    <definedName name="____ME03" localSheetId="9">#REF!</definedName>
    <definedName name="____ME03" localSheetId="4">#REF!</definedName>
    <definedName name="____ME03">#REF!</definedName>
    <definedName name="____ME04" localSheetId="10">#REF!</definedName>
    <definedName name="____ME04" localSheetId="9">#REF!</definedName>
    <definedName name="____ME04" localSheetId="4">#REF!</definedName>
    <definedName name="____ME04">#REF!</definedName>
    <definedName name="____ME05" localSheetId="10">#REF!</definedName>
    <definedName name="____ME05" localSheetId="9">#REF!</definedName>
    <definedName name="____ME05" localSheetId="4">#REF!</definedName>
    <definedName name="____ME05">#REF!</definedName>
    <definedName name="____ME06" localSheetId="10">#REF!</definedName>
    <definedName name="____ME06" localSheetId="9">#REF!</definedName>
    <definedName name="____ME06" localSheetId="4">#REF!</definedName>
    <definedName name="____ME06">#REF!</definedName>
    <definedName name="____ME07" localSheetId="10">#REF!</definedName>
    <definedName name="____ME07" localSheetId="9">#REF!</definedName>
    <definedName name="____ME07" localSheetId="4">#REF!</definedName>
    <definedName name="____ME07">#REF!</definedName>
    <definedName name="____ME08" localSheetId="10">#REF!</definedName>
    <definedName name="____ME08" localSheetId="9">#REF!</definedName>
    <definedName name="____ME08" localSheetId="4">#REF!</definedName>
    <definedName name="____ME08">#REF!</definedName>
    <definedName name="____ME09" localSheetId="10">#REF!</definedName>
    <definedName name="____ME09" localSheetId="9">#REF!</definedName>
    <definedName name="____ME09" localSheetId="4">#REF!</definedName>
    <definedName name="____ME09">#REF!</definedName>
    <definedName name="____ME10" localSheetId="10">#REF!</definedName>
    <definedName name="____ME10" localSheetId="9">#REF!</definedName>
    <definedName name="____ME10" localSheetId="4">#REF!</definedName>
    <definedName name="____ME10">#REF!</definedName>
    <definedName name="____ME11" localSheetId="10">#REF!</definedName>
    <definedName name="____ME11" localSheetId="9">#REF!</definedName>
    <definedName name="____ME11" localSheetId="4">#REF!</definedName>
    <definedName name="____ME11">#REF!</definedName>
    <definedName name="____ME12" localSheetId="10">#REF!</definedName>
    <definedName name="____ME12" localSheetId="9">#REF!</definedName>
    <definedName name="____ME12" localSheetId="4">#REF!</definedName>
    <definedName name="____ME12">#REF!</definedName>
    <definedName name="____ME13" localSheetId="10">#REF!</definedName>
    <definedName name="____ME13" localSheetId="9">#REF!</definedName>
    <definedName name="____ME13" localSheetId="4">#REF!</definedName>
    <definedName name="____ME13">#REF!</definedName>
    <definedName name="____ME14" localSheetId="10">#REF!</definedName>
    <definedName name="____ME14" localSheetId="9">#REF!</definedName>
    <definedName name="____ME14" localSheetId="4">#REF!</definedName>
    <definedName name="____ME14">#REF!</definedName>
    <definedName name="____ME15" localSheetId="10">#REF!</definedName>
    <definedName name="____ME15" localSheetId="9">#REF!</definedName>
    <definedName name="____ME15" localSheetId="4">#REF!</definedName>
    <definedName name="____ME15">#REF!</definedName>
    <definedName name="____ME16" localSheetId="10">#REF!</definedName>
    <definedName name="____ME16" localSheetId="9">#REF!</definedName>
    <definedName name="____ME16" localSheetId="4">#REF!</definedName>
    <definedName name="____ME16">#REF!</definedName>
    <definedName name="____ME17" localSheetId="10">#REF!</definedName>
    <definedName name="____ME17" localSheetId="9">#REF!</definedName>
    <definedName name="____ME17" localSheetId="4">#REF!</definedName>
    <definedName name="____ME17">#REF!</definedName>
    <definedName name="____ME18" localSheetId="10">#REF!</definedName>
    <definedName name="____ME18" localSheetId="9">#REF!</definedName>
    <definedName name="____ME18" localSheetId="4">#REF!</definedName>
    <definedName name="____ME18">#REF!</definedName>
    <definedName name="____ME19" localSheetId="10">#REF!</definedName>
    <definedName name="____ME19" localSheetId="9">#REF!</definedName>
    <definedName name="____ME19" localSheetId="4">#REF!</definedName>
    <definedName name="____ME19">#REF!</definedName>
    <definedName name="____ME20" localSheetId="10">#REF!</definedName>
    <definedName name="____ME20" localSheetId="9">#REF!</definedName>
    <definedName name="____ME20" localSheetId="4">#REF!</definedName>
    <definedName name="____ME20">#REF!</definedName>
    <definedName name="____ME21" localSheetId="10">#REF!</definedName>
    <definedName name="____ME21" localSheetId="9">#REF!</definedName>
    <definedName name="____ME21" localSheetId="4">#REF!</definedName>
    <definedName name="____ME21">#REF!</definedName>
    <definedName name="____ME22" localSheetId="10">#REF!</definedName>
    <definedName name="____ME22" localSheetId="9">#REF!</definedName>
    <definedName name="____ME22" localSheetId="4">#REF!</definedName>
    <definedName name="____ME22">#REF!</definedName>
    <definedName name="____ME23" localSheetId="10">#REF!</definedName>
    <definedName name="____ME23" localSheetId="9">#REF!</definedName>
    <definedName name="____ME23" localSheetId="4">#REF!</definedName>
    <definedName name="____ME23">#REF!</definedName>
    <definedName name="____ME24" localSheetId="10">#REF!</definedName>
    <definedName name="____ME24" localSheetId="9">#REF!</definedName>
    <definedName name="____ME24" localSheetId="4">#REF!</definedName>
    <definedName name="____ME24">#REF!</definedName>
    <definedName name="____ME25" localSheetId="10">#REF!</definedName>
    <definedName name="____ME25" localSheetId="9">#REF!</definedName>
    <definedName name="____ME25" localSheetId="4">#REF!</definedName>
    <definedName name="____ME25">#REF!</definedName>
    <definedName name="____ME26" localSheetId="10">#REF!</definedName>
    <definedName name="____ME26" localSheetId="9">#REF!</definedName>
    <definedName name="____ME26" localSheetId="4">#REF!</definedName>
    <definedName name="____ME26">#REF!</definedName>
    <definedName name="____ME27" localSheetId="10">#REF!</definedName>
    <definedName name="____ME27" localSheetId="9">#REF!</definedName>
    <definedName name="____ME27" localSheetId="4">#REF!</definedName>
    <definedName name="____ME27">#REF!</definedName>
    <definedName name="____ME28" localSheetId="10">#REF!</definedName>
    <definedName name="____ME28" localSheetId="9">#REF!</definedName>
    <definedName name="____ME28" localSheetId="4">#REF!</definedName>
    <definedName name="____ME28">#REF!</definedName>
    <definedName name="____ME29" localSheetId="10">#REF!</definedName>
    <definedName name="____ME29" localSheetId="9">#REF!</definedName>
    <definedName name="____ME29" localSheetId="4">#REF!</definedName>
    <definedName name="____ME29">#REF!</definedName>
    <definedName name="____ME30" localSheetId="10">#REF!</definedName>
    <definedName name="____ME30" localSheetId="9">#REF!</definedName>
    <definedName name="____ME30" localSheetId="4">#REF!</definedName>
    <definedName name="____ME30">#REF!</definedName>
    <definedName name="____ME31" localSheetId="10">#REF!</definedName>
    <definedName name="____ME31" localSheetId="9">#REF!</definedName>
    <definedName name="____ME31" localSheetId="4">#REF!</definedName>
    <definedName name="____ME31">#REF!</definedName>
    <definedName name="____ME32" localSheetId="10">#REF!</definedName>
    <definedName name="____ME32" localSheetId="9">#REF!</definedName>
    <definedName name="____ME32" localSheetId="4">#REF!</definedName>
    <definedName name="____ME32">#REF!</definedName>
    <definedName name="____ME33" localSheetId="10">#REF!</definedName>
    <definedName name="____ME33" localSheetId="9">#REF!</definedName>
    <definedName name="____ME33" localSheetId="4">#REF!</definedName>
    <definedName name="____ME33">#REF!</definedName>
    <definedName name="____ME34" localSheetId="10">#REF!</definedName>
    <definedName name="____ME34" localSheetId="9">#REF!</definedName>
    <definedName name="____ME34" localSheetId="4">#REF!</definedName>
    <definedName name="____ME34">#REF!</definedName>
    <definedName name="____ME35" localSheetId="10">#REF!</definedName>
    <definedName name="____ME35" localSheetId="9">#REF!</definedName>
    <definedName name="____ME35" localSheetId="4">#REF!</definedName>
    <definedName name="____ME35">#REF!</definedName>
    <definedName name="____ME36" localSheetId="10">#REF!</definedName>
    <definedName name="____ME36" localSheetId="9">#REF!</definedName>
    <definedName name="____ME36" localSheetId="4">#REF!</definedName>
    <definedName name="____ME36">#REF!</definedName>
    <definedName name="____ME37" localSheetId="10">#REF!</definedName>
    <definedName name="____ME37" localSheetId="9">#REF!</definedName>
    <definedName name="____ME37" localSheetId="4">#REF!</definedName>
    <definedName name="____ME37">#REF!</definedName>
    <definedName name="____ME38" localSheetId="10">#REF!</definedName>
    <definedName name="____ME38" localSheetId="9">#REF!</definedName>
    <definedName name="____ME38" localSheetId="4">#REF!</definedName>
    <definedName name="____ME38">#REF!</definedName>
    <definedName name="____ME39" localSheetId="10">#REF!</definedName>
    <definedName name="____ME39" localSheetId="9">#REF!</definedName>
    <definedName name="____ME39" localSheetId="4">#REF!</definedName>
    <definedName name="____ME39">#REF!</definedName>
    <definedName name="____ME40" localSheetId="10">#REF!</definedName>
    <definedName name="____ME40" localSheetId="9">#REF!</definedName>
    <definedName name="____ME40" localSheetId="4">#REF!</definedName>
    <definedName name="____ME40">#REF!</definedName>
    <definedName name="____ME41" localSheetId="10">#REF!</definedName>
    <definedName name="____ME41" localSheetId="9">#REF!</definedName>
    <definedName name="____ME41" localSheetId="4">#REF!</definedName>
    <definedName name="____ME41">#REF!</definedName>
    <definedName name="____ME42" localSheetId="10">#REF!</definedName>
    <definedName name="____ME42" localSheetId="9">#REF!</definedName>
    <definedName name="____ME42" localSheetId="4">#REF!</definedName>
    <definedName name="____ME42">#REF!</definedName>
    <definedName name="____ME43" localSheetId="10">#REF!</definedName>
    <definedName name="____ME43" localSheetId="9">#REF!</definedName>
    <definedName name="____ME43" localSheetId="4">#REF!</definedName>
    <definedName name="____ME43">#REF!</definedName>
    <definedName name="____ME44" localSheetId="10">#REF!</definedName>
    <definedName name="____ME44" localSheetId="9">#REF!</definedName>
    <definedName name="____ME44" localSheetId="4">#REF!</definedName>
    <definedName name="____ME44">#REF!</definedName>
    <definedName name="____ME45" localSheetId="10">#REF!</definedName>
    <definedName name="____ME45" localSheetId="9">#REF!</definedName>
    <definedName name="____ME45" localSheetId="4">#REF!</definedName>
    <definedName name="____ME45">#REF!</definedName>
    <definedName name="____ME46" localSheetId="10">#REF!</definedName>
    <definedName name="____ME46" localSheetId="9">#REF!</definedName>
    <definedName name="____ME46" localSheetId="4">#REF!</definedName>
    <definedName name="____ME46">#REF!</definedName>
    <definedName name="____ME47" localSheetId="10">#REF!</definedName>
    <definedName name="____ME47" localSheetId="9">#REF!</definedName>
    <definedName name="____ME47" localSheetId="4">#REF!</definedName>
    <definedName name="____ME47">#REF!</definedName>
    <definedName name="____ME48" localSheetId="10">#REF!</definedName>
    <definedName name="____ME48" localSheetId="9">#REF!</definedName>
    <definedName name="____ME48" localSheetId="4">#REF!</definedName>
    <definedName name="____ME48">#REF!</definedName>
    <definedName name="____ME49" localSheetId="10">#REF!</definedName>
    <definedName name="____ME49" localSheetId="9">#REF!</definedName>
    <definedName name="____ME49" localSheetId="4">#REF!</definedName>
    <definedName name="____ME49">#REF!</definedName>
    <definedName name="____ME50" localSheetId="10">#REF!</definedName>
    <definedName name="____ME50" localSheetId="9">#REF!</definedName>
    <definedName name="____ME50" localSheetId="4">#REF!</definedName>
    <definedName name="____ME50">#REF!</definedName>
    <definedName name="____ME51" localSheetId="10">#REF!</definedName>
    <definedName name="____ME51" localSheetId="9">#REF!</definedName>
    <definedName name="____ME51" localSheetId="4">#REF!</definedName>
    <definedName name="____ME51">#REF!</definedName>
    <definedName name="____ME52" localSheetId="10">#REF!</definedName>
    <definedName name="____ME52" localSheetId="9">#REF!</definedName>
    <definedName name="____ME52" localSheetId="4">#REF!</definedName>
    <definedName name="____ME52">#REF!</definedName>
    <definedName name="____ME53" localSheetId="10">#REF!</definedName>
    <definedName name="____ME53" localSheetId="9">#REF!</definedName>
    <definedName name="____ME53" localSheetId="4">#REF!</definedName>
    <definedName name="____ME53">#REF!</definedName>
    <definedName name="____ME54" localSheetId="10">#REF!</definedName>
    <definedName name="____ME54" localSheetId="9">#REF!</definedName>
    <definedName name="____ME54" localSheetId="4">#REF!</definedName>
    <definedName name="____ME54">#REF!</definedName>
    <definedName name="____ME55" localSheetId="10">#REF!</definedName>
    <definedName name="____ME55" localSheetId="9">#REF!</definedName>
    <definedName name="____ME55" localSheetId="4">#REF!</definedName>
    <definedName name="____ME55">#REF!</definedName>
    <definedName name="____ME56" localSheetId="10">#REF!</definedName>
    <definedName name="____ME56" localSheetId="9">#REF!</definedName>
    <definedName name="____ME56" localSheetId="4">#REF!</definedName>
    <definedName name="____ME56">#REF!</definedName>
    <definedName name="____ME57" localSheetId="10">#REF!</definedName>
    <definedName name="____ME57" localSheetId="9">#REF!</definedName>
    <definedName name="____ME57" localSheetId="4">#REF!</definedName>
    <definedName name="____ME57">#REF!</definedName>
    <definedName name="____ME58" localSheetId="10">#REF!</definedName>
    <definedName name="____ME58" localSheetId="9">#REF!</definedName>
    <definedName name="____ME58" localSheetId="4">#REF!</definedName>
    <definedName name="____ME58">#REF!</definedName>
    <definedName name="____ME59" localSheetId="10">#REF!</definedName>
    <definedName name="____ME59" localSheetId="9">#REF!</definedName>
    <definedName name="____ME59" localSheetId="4">#REF!</definedName>
    <definedName name="____ME59">#REF!</definedName>
    <definedName name="____ME60" localSheetId="10">#REF!</definedName>
    <definedName name="____ME60" localSheetId="9">#REF!</definedName>
    <definedName name="____ME60" localSheetId="4">#REF!</definedName>
    <definedName name="____ME60">#REF!</definedName>
    <definedName name="____ME61" localSheetId="10">#REF!</definedName>
    <definedName name="____ME61" localSheetId="9">#REF!</definedName>
    <definedName name="____ME61" localSheetId="4">#REF!</definedName>
    <definedName name="____ME61">#REF!</definedName>
    <definedName name="____ME62" localSheetId="10">#REF!</definedName>
    <definedName name="____ME62" localSheetId="9">#REF!</definedName>
    <definedName name="____ME62" localSheetId="4">#REF!</definedName>
    <definedName name="____ME62">#REF!</definedName>
    <definedName name="____ME63" localSheetId="10">#REF!</definedName>
    <definedName name="____ME63" localSheetId="9">#REF!</definedName>
    <definedName name="____ME63" localSheetId="4">#REF!</definedName>
    <definedName name="____ME63">#REF!</definedName>
    <definedName name="____ME64" localSheetId="10">#REF!</definedName>
    <definedName name="____ME64" localSheetId="9">#REF!</definedName>
    <definedName name="____ME64" localSheetId="4">#REF!</definedName>
    <definedName name="____ME64">#REF!</definedName>
    <definedName name="____ME65" localSheetId="10">#REF!</definedName>
    <definedName name="____ME65" localSheetId="9">#REF!</definedName>
    <definedName name="____ME65" localSheetId="4">#REF!</definedName>
    <definedName name="____ME65">#REF!</definedName>
    <definedName name="____ME66" localSheetId="10">#REF!</definedName>
    <definedName name="____ME66" localSheetId="9">#REF!</definedName>
    <definedName name="____ME66" localSheetId="4">#REF!</definedName>
    <definedName name="____ME66">#REF!</definedName>
    <definedName name="____ME67" localSheetId="10">#REF!</definedName>
    <definedName name="____ME67" localSheetId="9">#REF!</definedName>
    <definedName name="____ME67" localSheetId="4">#REF!</definedName>
    <definedName name="____ME67">#REF!</definedName>
    <definedName name="____ME68" localSheetId="10">#REF!</definedName>
    <definedName name="____ME68" localSheetId="9">#REF!</definedName>
    <definedName name="____ME68" localSheetId="4">#REF!</definedName>
    <definedName name="____ME68">#REF!</definedName>
    <definedName name="____PVC1" localSheetId="10">#REF!</definedName>
    <definedName name="____PVC1" localSheetId="9">#REF!</definedName>
    <definedName name="____PVC1" localSheetId="4">#REF!</definedName>
    <definedName name="____PVC1">#REF!</definedName>
    <definedName name="____PVC2" localSheetId="10">#REF!</definedName>
    <definedName name="____PVC2" localSheetId="9">#REF!</definedName>
    <definedName name="____PVC2" localSheetId="4">#REF!</definedName>
    <definedName name="____PVC2">#REF!</definedName>
    <definedName name="____PVC4" localSheetId="10">#REF!</definedName>
    <definedName name="____PVC4" localSheetId="9">#REF!</definedName>
    <definedName name="____PVC4" localSheetId="4">#REF!</definedName>
    <definedName name="____PVC4">#REF!</definedName>
    <definedName name="____PVC6" localSheetId="10">#REF!</definedName>
    <definedName name="____PVC6" localSheetId="9">#REF!</definedName>
    <definedName name="____PVC6" localSheetId="4">#REF!</definedName>
    <definedName name="____PVC6">#REF!</definedName>
    <definedName name="____SAK1" localSheetId="10">#REF!</definedName>
    <definedName name="____SAK1" localSheetId="9">#REF!</definedName>
    <definedName name="____SAK1" localSheetId="4">#REF!</definedName>
    <definedName name="____SAK1">#REF!</definedName>
    <definedName name="___EEE01" localSheetId="10">#REF!</definedName>
    <definedName name="___EEE01" localSheetId="9">#REF!</definedName>
    <definedName name="___EEE01" localSheetId="4">#REF!</definedName>
    <definedName name="___EEE01">#REF!</definedName>
    <definedName name="___EEE02" localSheetId="10">#REF!</definedName>
    <definedName name="___EEE02" localSheetId="9">#REF!</definedName>
    <definedName name="___EEE02" localSheetId="4">#REF!</definedName>
    <definedName name="___EEE02">#REF!</definedName>
    <definedName name="___EEE03" localSheetId="10">#REF!</definedName>
    <definedName name="___EEE03" localSheetId="9">#REF!</definedName>
    <definedName name="___EEE03" localSheetId="4">#REF!</definedName>
    <definedName name="___EEE03">#REF!</definedName>
    <definedName name="___EEE04" localSheetId="10">#REF!</definedName>
    <definedName name="___EEE04" localSheetId="9">#REF!</definedName>
    <definedName name="___EEE04" localSheetId="4">#REF!</definedName>
    <definedName name="___EEE04">#REF!</definedName>
    <definedName name="___EEE05" localSheetId="10">#REF!</definedName>
    <definedName name="___EEE05" localSheetId="9">#REF!</definedName>
    <definedName name="___EEE05" localSheetId="4">#REF!</definedName>
    <definedName name="___EEE05">#REF!</definedName>
    <definedName name="___EEE06" localSheetId="10">#REF!</definedName>
    <definedName name="___EEE06" localSheetId="9">#REF!</definedName>
    <definedName name="___EEE06" localSheetId="4">#REF!</definedName>
    <definedName name="___EEE06">#REF!</definedName>
    <definedName name="___EEE07" localSheetId="10">#REF!</definedName>
    <definedName name="___EEE07" localSheetId="9">#REF!</definedName>
    <definedName name="___EEE07" localSheetId="4">#REF!</definedName>
    <definedName name="___EEE07">#REF!</definedName>
    <definedName name="___EEE08" localSheetId="10">#REF!</definedName>
    <definedName name="___EEE08" localSheetId="9">#REF!</definedName>
    <definedName name="___EEE08" localSheetId="4">#REF!</definedName>
    <definedName name="___EEE08">#REF!</definedName>
    <definedName name="___EEE09" localSheetId="10">#REF!</definedName>
    <definedName name="___EEE09" localSheetId="9">#REF!</definedName>
    <definedName name="___EEE09" localSheetId="4">#REF!</definedName>
    <definedName name="___EEE09">#REF!</definedName>
    <definedName name="___EEE10" localSheetId="10">#REF!</definedName>
    <definedName name="___EEE10" localSheetId="9">#REF!</definedName>
    <definedName name="___EEE10" localSheetId="4">#REF!</definedName>
    <definedName name="___EEE10">#REF!</definedName>
    <definedName name="___EEE11" localSheetId="10">#REF!</definedName>
    <definedName name="___EEE11" localSheetId="9">#REF!</definedName>
    <definedName name="___EEE11" localSheetId="4">#REF!</definedName>
    <definedName name="___EEE11">#REF!</definedName>
    <definedName name="___EEE12" localSheetId="10">#REF!</definedName>
    <definedName name="___EEE12" localSheetId="9">#REF!</definedName>
    <definedName name="___EEE12" localSheetId="4">#REF!</definedName>
    <definedName name="___EEE12">#REF!</definedName>
    <definedName name="___EEE13" localSheetId="10">#REF!</definedName>
    <definedName name="___EEE13" localSheetId="9">#REF!</definedName>
    <definedName name="___EEE13" localSheetId="4">#REF!</definedName>
    <definedName name="___EEE13">#REF!</definedName>
    <definedName name="___EEE14" localSheetId="10">#REF!</definedName>
    <definedName name="___EEE14" localSheetId="9">#REF!</definedName>
    <definedName name="___EEE14" localSheetId="4">#REF!</definedName>
    <definedName name="___EEE14">#REF!</definedName>
    <definedName name="___EEE15" localSheetId="10">#REF!</definedName>
    <definedName name="___EEE15" localSheetId="9">#REF!</definedName>
    <definedName name="___EEE15" localSheetId="4">#REF!</definedName>
    <definedName name="___EEE15">#REF!</definedName>
    <definedName name="___EEE16" localSheetId="10">#REF!</definedName>
    <definedName name="___EEE16" localSheetId="9">#REF!</definedName>
    <definedName name="___EEE16" localSheetId="4">#REF!</definedName>
    <definedName name="___EEE16">#REF!</definedName>
    <definedName name="___EEE17" localSheetId="10">#REF!</definedName>
    <definedName name="___EEE17" localSheetId="9">#REF!</definedName>
    <definedName name="___EEE17" localSheetId="4">#REF!</definedName>
    <definedName name="___EEE17">#REF!</definedName>
    <definedName name="___EEE18" localSheetId="10">#REF!</definedName>
    <definedName name="___EEE18" localSheetId="9">#REF!</definedName>
    <definedName name="___EEE18" localSheetId="4">#REF!</definedName>
    <definedName name="___EEE18">#REF!</definedName>
    <definedName name="___EEE19" localSheetId="10">#REF!</definedName>
    <definedName name="___EEE19" localSheetId="9">#REF!</definedName>
    <definedName name="___EEE19" localSheetId="4">#REF!</definedName>
    <definedName name="___EEE19">#REF!</definedName>
    <definedName name="___EEE20" localSheetId="10">#REF!</definedName>
    <definedName name="___EEE20" localSheetId="9">#REF!</definedName>
    <definedName name="___EEE20" localSheetId="4">#REF!</definedName>
    <definedName name="___EEE20">#REF!</definedName>
    <definedName name="___EEE21" localSheetId="10">#REF!</definedName>
    <definedName name="___EEE21" localSheetId="9">#REF!</definedName>
    <definedName name="___EEE21" localSheetId="4">#REF!</definedName>
    <definedName name="___EEE21">#REF!</definedName>
    <definedName name="___EEE22" localSheetId="10">#REF!</definedName>
    <definedName name="___EEE22" localSheetId="9">#REF!</definedName>
    <definedName name="___EEE22" localSheetId="4">#REF!</definedName>
    <definedName name="___EEE22">#REF!</definedName>
    <definedName name="___EEE23" localSheetId="10">#REF!</definedName>
    <definedName name="___EEE23" localSheetId="9">#REF!</definedName>
    <definedName name="___EEE23" localSheetId="4">#REF!</definedName>
    <definedName name="___EEE23">#REF!</definedName>
    <definedName name="___EEE24" localSheetId="10">#REF!</definedName>
    <definedName name="___EEE24" localSheetId="9">#REF!</definedName>
    <definedName name="___EEE24" localSheetId="4">#REF!</definedName>
    <definedName name="___EEE24">#REF!</definedName>
    <definedName name="___EEE25" localSheetId="10">#REF!</definedName>
    <definedName name="___EEE25" localSheetId="9">#REF!</definedName>
    <definedName name="___EEE25" localSheetId="4">#REF!</definedName>
    <definedName name="___EEE25">#REF!</definedName>
    <definedName name="___EEE26" localSheetId="10">#REF!</definedName>
    <definedName name="___EEE26" localSheetId="9">#REF!</definedName>
    <definedName name="___EEE26" localSheetId="4">#REF!</definedName>
    <definedName name="___EEE26">#REF!</definedName>
    <definedName name="___EEE27" localSheetId="10">#REF!</definedName>
    <definedName name="___EEE27" localSheetId="9">#REF!</definedName>
    <definedName name="___EEE27" localSheetId="4">#REF!</definedName>
    <definedName name="___EEE27">#REF!</definedName>
    <definedName name="___EEE28" localSheetId="10">#REF!</definedName>
    <definedName name="___EEE28" localSheetId="9">#REF!</definedName>
    <definedName name="___EEE28" localSheetId="4">#REF!</definedName>
    <definedName name="___EEE28">#REF!</definedName>
    <definedName name="___EEE29" localSheetId="10">#REF!</definedName>
    <definedName name="___EEE29" localSheetId="9">#REF!</definedName>
    <definedName name="___EEE29" localSheetId="4">#REF!</definedName>
    <definedName name="___EEE29">#REF!</definedName>
    <definedName name="___EEE30" localSheetId="10">#REF!</definedName>
    <definedName name="___EEE30" localSheetId="9">#REF!</definedName>
    <definedName name="___EEE30" localSheetId="4">#REF!</definedName>
    <definedName name="___EEE30">#REF!</definedName>
    <definedName name="___EEE31" localSheetId="10">#REF!</definedName>
    <definedName name="___EEE31" localSheetId="9">#REF!</definedName>
    <definedName name="___EEE31" localSheetId="4">#REF!</definedName>
    <definedName name="___EEE31">#REF!</definedName>
    <definedName name="___EEE32" localSheetId="10">#REF!</definedName>
    <definedName name="___EEE32" localSheetId="9">#REF!</definedName>
    <definedName name="___EEE32" localSheetId="4">#REF!</definedName>
    <definedName name="___EEE32">#REF!</definedName>
    <definedName name="___EEE33" localSheetId="10">#REF!</definedName>
    <definedName name="___EEE33" localSheetId="9">#REF!</definedName>
    <definedName name="___EEE33" localSheetId="4">#REF!</definedName>
    <definedName name="___EEE33">#REF!</definedName>
    <definedName name="___MDE01" localSheetId="10">#REF!</definedName>
    <definedName name="___MDE01" localSheetId="9">#REF!</definedName>
    <definedName name="___MDE01" localSheetId="4">#REF!</definedName>
    <definedName name="___MDE01">#REF!</definedName>
    <definedName name="___MDE02" localSheetId="10">#REF!</definedName>
    <definedName name="___MDE02" localSheetId="9">#REF!</definedName>
    <definedName name="___MDE02" localSheetId="4">#REF!</definedName>
    <definedName name="___MDE02">#REF!</definedName>
    <definedName name="___MDE03" localSheetId="10">#REF!</definedName>
    <definedName name="___MDE03" localSheetId="9">#REF!</definedName>
    <definedName name="___MDE03" localSheetId="4">#REF!</definedName>
    <definedName name="___MDE03">#REF!</definedName>
    <definedName name="___MDE04" localSheetId="10">#REF!</definedName>
    <definedName name="___MDE04" localSheetId="9">#REF!</definedName>
    <definedName name="___MDE04" localSheetId="4">#REF!</definedName>
    <definedName name="___MDE04">#REF!</definedName>
    <definedName name="___MDE05" localSheetId="10">#REF!</definedName>
    <definedName name="___MDE05" localSheetId="9">#REF!</definedName>
    <definedName name="___MDE05" localSheetId="4">#REF!</definedName>
    <definedName name="___MDE05">#REF!</definedName>
    <definedName name="___MDE06" localSheetId="10">#REF!</definedName>
    <definedName name="___MDE06" localSheetId="9">#REF!</definedName>
    <definedName name="___MDE06" localSheetId="4">#REF!</definedName>
    <definedName name="___MDE06">#REF!</definedName>
    <definedName name="___MDE07" localSheetId="10">#REF!</definedName>
    <definedName name="___MDE07" localSheetId="9">#REF!</definedName>
    <definedName name="___MDE07" localSheetId="4">#REF!</definedName>
    <definedName name="___MDE07">#REF!</definedName>
    <definedName name="___MDE08" localSheetId="10">#REF!</definedName>
    <definedName name="___MDE08" localSheetId="9">#REF!</definedName>
    <definedName name="___MDE08" localSheetId="4">#REF!</definedName>
    <definedName name="___MDE08">#REF!</definedName>
    <definedName name="___MDE09" localSheetId="10">#REF!</definedName>
    <definedName name="___MDE09" localSheetId="9">#REF!</definedName>
    <definedName name="___MDE09" localSheetId="4">#REF!</definedName>
    <definedName name="___MDE09">#REF!</definedName>
    <definedName name="___MDE10" localSheetId="10">#REF!</definedName>
    <definedName name="___MDE10" localSheetId="9">#REF!</definedName>
    <definedName name="___MDE10" localSheetId="4">#REF!</definedName>
    <definedName name="___MDE10">#REF!</definedName>
    <definedName name="___MDE11" localSheetId="10">#REF!</definedName>
    <definedName name="___MDE11" localSheetId="9">#REF!</definedName>
    <definedName name="___MDE11" localSheetId="4">#REF!</definedName>
    <definedName name="___MDE11">#REF!</definedName>
    <definedName name="___MDE12" localSheetId="10">#REF!</definedName>
    <definedName name="___MDE12" localSheetId="9">#REF!</definedName>
    <definedName name="___MDE12" localSheetId="4">#REF!</definedName>
    <definedName name="___MDE12">#REF!</definedName>
    <definedName name="___MDE13" localSheetId="10">#REF!</definedName>
    <definedName name="___MDE13" localSheetId="9">#REF!</definedName>
    <definedName name="___MDE13" localSheetId="4">#REF!</definedName>
    <definedName name="___MDE13">#REF!</definedName>
    <definedName name="___MDE14" localSheetId="10">#REF!</definedName>
    <definedName name="___MDE14" localSheetId="9">#REF!</definedName>
    <definedName name="___MDE14" localSheetId="4">#REF!</definedName>
    <definedName name="___MDE14">#REF!</definedName>
    <definedName name="___MDE15" localSheetId="10">#REF!</definedName>
    <definedName name="___MDE15" localSheetId="9">#REF!</definedName>
    <definedName name="___MDE15" localSheetId="4">#REF!</definedName>
    <definedName name="___MDE15">#REF!</definedName>
    <definedName name="___MDE16" localSheetId="10">#REF!</definedName>
    <definedName name="___MDE16" localSheetId="9">#REF!</definedName>
    <definedName name="___MDE16" localSheetId="4">#REF!</definedName>
    <definedName name="___MDE16">#REF!</definedName>
    <definedName name="___MDE17" localSheetId="10">#REF!</definedName>
    <definedName name="___MDE17" localSheetId="9">#REF!</definedName>
    <definedName name="___MDE17" localSheetId="4">#REF!</definedName>
    <definedName name="___MDE17">#REF!</definedName>
    <definedName name="___MDE18" localSheetId="10">#REF!</definedName>
    <definedName name="___MDE18" localSheetId="9">#REF!</definedName>
    <definedName name="___MDE18" localSheetId="4">#REF!</definedName>
    <definedName name="___MDE18">#REF!</definedName>
    <definedName name="___MDE19" localSheetId="10">#REF!</definedName>
    <definedName name="___MDE19" localSheetId="9">#REF!</definedName>
    <definedName name="___MDE19" localSheetId="4">#REF!</definedName>
    <definedName name="___MDE19">#REF!</definedName>
    <definedName name="___MDE20" localSheetId="10">#REF!</definedName>
    <definedName name="___MDE20" localSheetId="9">#REF!</definedName>
    <definedName name="___MDE20" localSheetId="4">#REF!</definedName>
    <definedName name="___MDE20">#REF!</definedName>
    <definedName name="___MDE21" localSheetId="10">#REF!</definedName>
    <definedName name="___MDE21" localSheetId="9">#REF!</definedName>
    <definedName name="___MDE21" localSheetId="4">#REF!</definedName>
    <definedName name="___MDE21">#REF!</definedName>
    <definedName name="___MDE22" localSheetId="10">#REF!</definedName>
    <definedName name="___MDE22" localSheetId="9">#REF!</definedName>
    <definedName name="___MDE22" localSheetId="4">#REF!</definedName>
    <definedName name="___MDE22">#REF!</definedName>
    <definedName name="___MDE23" localSheetId="10">#REF!</definedName>
    <definedName name="___MDE23" localSheetId="9">#REF!</definedName>
    <definedName name="___MDE23" localSheetId="4">#REF!</definedName>
    <definedName name="___MDE23">#REF!</definedName>
    <definedName name="___MDE24" localSheetId="10">#REF!</definedName>
    <definedName name="___MDE24" localSheetId="9">#REF!</definedName>
    <definedName name="___MDE24" localSheetId="4">#REF!</definedName>
    <definedName name="___MDE24">#REF!</definedName>
    <definedName name="___MDE25" localSheetId="10">#REF!</definedName>
    <definedName name="___MDE25" localSheetId="9">#REF!</definedName>
    <definedName name="___MDE25" localSheetId="4">#REF!</definedName>
    <definedName name="___MDE25">#REF!</definedName>
    <definedName name="___MDE26" localSheetId="10">#REF!</definedName>
    <definedName name="___MDE26" localSheetId="9">#REF!</definedName>
    <definedName name="___MDE26" localSheetId="4">#REF!</definedName>
    <definedName name="___MDE26">#REF!</definedName>
    <definedName name="___MDE27" localSheetId="10">#REF!</definedName>
    <definedName name="___MDE27" localSheetId="9">#REF!</definedName>
    <definedName name="___MDE27" localSheetId="4">#REF!</definedName>
    <definedName name="___MDE27">#REF!</definedName>
    <definedName name="___MDE28" localSheetId="10">#REF!</definedName>
    <definedName name="___MDE28" localSheetId="9">#REF!</definedName>
    <definedName name="___MDE28" localSheetId="4">#REF!</definedName>
    <definedName name="___MDE28">#REF!</definedName>
    <definedName name="___MDE29" localSheetId="10">#REF!</definedName>
    <definedName name="___MDE29" localSheetId="9">#REF!</definedName>
    <definedName name="___MDE29" localSheetId="4">#REF!</definedName>
    <definedName name="___MDE29">#REF!</definedName>
    <definedName name="___MDE30" localSheetId="10">#REF!</definedName>
    <definedName name="___MDE30" localSheetId="9">#REF!</definedName>
    <definedName name="___MDE30" localSheetId="4">#REF!</definedName>
    <definedName name="___MDE30">#REF!</definedName>
    <definedName name="___MDE31" localSheetId="10">#REF!</definedName>
    <definedName name="___MDE31" localSheetId="9">#REF!</definedName>
    <definedName name="___MDE31" localSheetId="4">#REF!</definedName>
    <definedName name="___MDE31">#REF!</definedName>
    <definedName name="___MDE32" localSheetId="10">#REF!</definedName>
    <definedName name="___MDE32" localSheetId="9">#REF!</definedName>
    <definedName name="___MDE32" localSheetId="4">#REF!</definedName>
    <definedName name="___MDE32">#REF!</definedName>
    <definedName name="___MDE33" localSheetId="10">#REF!</definedName>
    <definedName name="___MDE33" localSheetId="9">#REF!</definedName>
    <definedName name="___MDE33" localSheetId="4">#REF!</definedName>
    <definedName name="___MDE33">#REF!</definedName>
    <definedName name="___MDE34" localSheetId="10">#REF!</definedName>
    <definedName name="___MDE34" localSheetId="9">#REF!</definedName>
    <definedName name="___MDE34" localSheetId="4">#REF!</definedName>
    <definedName name="___MDE34">#REF!</definedName>
    <definedName name="___MDE35" localSheetId="10">#REF!</definedName>
    <definedName name="___MDE35" localSheetId="9">#REF!</definedName>
    <definedName name="___MDE35" localSheetId="4">#REF!</definedName>
    <definedName name="___MDE35">#REF!</definedName>
    <definedName name="___MDE36" localSheetId="10">#REF!</definedName>
    <definedName name="___MDE36" localSheetId="9">#REF!</definedName>
    <definedName name="___MDE36" localSheetId="4">#REF!</definedName>
    <definedName name="___MDE36">#REF!</definedName>
    <definedName name="___MDE37" localSheetId="10">#REF!</definedName>
    <definedName name="___MDE37" localSheetId="9">#REF!</definedName>
    <definedName name="___MDE37" localSheetId="4">#REF!</definedName>
    <definedName name="___MDE37">#REF!</definedName>
    <definedName name="___MDE38" localSheetId="10">#REF!</definedName>
    <definedName name="___MDE38" localSheetId="9">#REF!</definedName>
    <definedName name="___MDE38" localSheetId="4">#REF!</definedName>
    <definedName name="___MDE38">#REF!</definedName>
    <definedName name="___MDE39" localSheetId="10">#REF!</definedName>
    <definedName name="___MDE39" localSheetId="9">#REF!</definedName>
    <definedName name="___MDE39" localSheetId="4">#REF!</definedName>
    <definedName name="___MDE39">#REF!</definedName>
    <definedName name="___MDE40" localSheetId="10">#REF!</definedName>
    <definedName name="___MDE40" localSheetId="9">#REF!</definedName>
    <definedName name="___MDE40" localSheetId="4">#REF!</definedName>
    <definedName name="___MDE40">#REF!</definedName>
    <definedName name="___MDE41" localSheetId="10">#REF!</definedName>
    <definedName name="___MDE41" localSheetId="9">#REF!</definedName>
    <definedName name="___MDE41" localSheetId="4">#REF!</definedName>
    <definedName name="___MDE41">#REF!</definedName>
    <definedName name="___MDE42" localSheetId="10">#REF!</definedName>
    <definedName name="___MDE42" localSheetId="9">#REF!</definedName>
    <definedName name="___MDE42" localSheetId="4">#REF!</definedName>
    <definedName name="___MDE42">#REF!</definedName>
    <definedName name="___MDE43" localSheetId="10">#REF!</definedName>
    <definedName name="___MDE43" localSheetId="9">#REF!</definedName>
    <definedName name="___MDE43" localSheetId="4">#REF!</definedName>
    <definedName name="___MDE43">#REF!</definedName>
    <definedName name="___MDE44" localSheetId="10">#REF!</definedName>
    <definedName name="___MDE44" localSheetId="9">#REF!</definedName>
    <definedName name="___MDE44" localSheetId="4">#REF!</definedName>
    <definedName name="___MDE44">#REF!</definedName>
    <definedName name="___MDE45" localSheetId="10">#REF!</definedName>
    <definedName name="___MDE45" localSheetId="9">#REF!</definedName>
    <definedName name="___MDE45" localSheetId="4">#REF!</definedName>
    <definedName name="___MDE45">#REF!</definedName>
    <definedName name="___MDE46" localSheetId="10">#REF!</definedName>
    <definedName name="___MDE46" localSheetId="9">#REF!</definedName>
    <definedName name="___MDE46" localSheetId="4">#REF!</definedName>
    <definedName name="___MDE46">#REF!</definedName>
    <definedName name="___MDE47" localSheetId="10">#REF!</definedName>
    <definedName name="___MDE47" localSheetId="9">#REF!</definedName>
    <definedName name="___MDE47" localSheetId="4">#REF!</definedName>
    <definedName name="___MDE47">#REF!</definedName>
    <definedName name="___MDE48" localSheetId="10">#REF!</definedName>
    <definedName name="___MDE48" localSheetId="9">#REF!</definedName>
    <definedName name="___MDE48" localSheetId="4">#REF!</definedName>
    <definedName name="___MDE48">#REF!</definedName>
    <definedName name="___MDE49" localSheetId="10">#REF!</definedName>
    <definedName name="___MDE49" localSheetId="9">#REF!</definedName>
    <definedName name="___MDE49" localSheetId="4">#REF!</definedName>
    <definedName name="___MDE49">#REF!</definedName>
    <definedName name="___MDE50" localSheetId="10">#REF!</definedName>
    <definedName name="___MDE50" localSheetId="9">#REF!</definedName>
    <definedName name="___MDE50" localSheetId="4">#REF!</definedName>
    <definedName name="___MDE50">#REF!</definedName>
    <definedName name="___MDE51" localSheetId="10">#REF!</definedName>
    <definedName name="___MDE51" localSheetId="9">#REF!</definedName>
    <definedName name="___MDE51" localSheetId="4">#REF!</definedName>
    <definedName name="___MDE51">#REF!</definedName>
    <definedName name="___MDE52" localSheetId="10">#REF!</definedName>
    <definedName name="___MDE52" localSheetId="9">#REF!</definedName>
    <definedName name="___MDE52" localSheetId="4">#REF!</definedName>
    <definedName name="___MDE52">#REF!</definedName>
    <definedName name="___MDE53" localSheetId="10">#REF!</definedName>
    <definedName name="___MDE53" localSheetId="9">#REF!</definedName>
    <definedName name="___MDE53" localSheetId="4">#REF!</definedName>
    <definedName name="___MDE53">#REF!</definedName>
    <definedName name="___MDE54" localSheetId="10">#REF!</definedName>
    <definedName name="___MDE54" localSheetId="9">#REF!</definedName>
    <definedName name="___MDE54" localSheetId="4">#REF!</definedName>
    <definedName name="___MDE54">#REF!</definedName>
    <definedName name="___MDE55" localSheetId="10">#REF!</definedName>
    <definedName name="___MDE55" localSheetId="9">#REF!</definedName>
    <definedName name="___MDE55" localSheetId="4">#REF!</definedName>
    <definedName name="___MDE55">#REF!</definedName>
    <definedName name="___MDE56" localSheetId="10">#REF!</definedName>
    <definedName name="___MDE56" localSheetId="9">#REF!</definedName>
    <definedName name="___MDE56" localSheetId="4">#REF!</definedName>
    <definedName name="___MDE56">#REF!</definedName>
    <definedName name="___MDE57" localSheetId="10">#REF!</definedName>
    <definedName name="___MDE57" localSheetId="9">#REF!</definedName>
    <definedName name="___MDE57" localSheetId="4">#REF!</definedName>
    <definedName name="___MDE57">#REF!</definedName>
    <definedName name="___MDE58" localSheetId="10">#REF!</definedName>
    <definedName name="___MDE58" localSheetId="9">#REF!</definedName>
    <definedName name="___MDE58" localSheetId="4">#REF!</definedName>
    <definedName name="___MDE58">#REF!</definedName>
    <definedName name="___MDE59" localSheetId="10">#REF!</definedName>
    <definedName name="___MDE59" localSheetId="9">#REF!</definedName>
    <definedName name="___MDE59" localSheetId="4">#REF!</definedName>
    <definedName name="___MDE59">#REF!</definedName>
    <definedName name="___MDE60" localSheetId="10">#REF!</definedName>
    <definedName name="___MDE60" localSheetId="9">#REF!</definedName>
    <definedName name="___MDE60" localSheetId="4">#REF!</definedName>
    <definedName name="___MDE60">#REF!</definedName>
    <definedName name="___MDE61" localSheetId="10">#REF!</definedName>
    <definedName name="___MDE61" localSheetId="9">#REF!</definedName>
    <definedName name="___MDE61" localSheetId="4">#REF!</definedName>
    <definedName name="___MDE61">#REF!</definedName>
    <definedName name="___MDE62" localSheetId="10">#REF!</definedName>
    <definedName name="___MDE62" localSheetId="9">#REF!</definedName>
    <definedName name="___MDE62" localSheetId="4">#REF!</definedName>
    <definedName name="___MDE62">#REF!</definedName>
    <definedName name="___MDE63" localSheetId="10">#REF!</definedName>
    <definedName name="___MDE63" localSheetId="9">#REF!</definedName>
    <definedName name="___MDE63" localSheetId="4">#REF!</definedName>
    <definedName name="___MDE63">#REF!</definedName>
    <definedName name="___MDE64" localSheetId="10">#REF!</definedName>
    <definedName name="___MDE64" localSheetId="9">#REF!</definedName>
    <definedName name="___MDE64" localSheetId="4">#REF!</definedName>
    <definedName name="___MDE64">#REF!</definedName>
    <definedName name="___MDE65" localSheetId="10">#REF!</definedName>
    <definedName name="___MDE65" localSheetId="9">#REF!</definedName>
    <definedName name="___MDE65" localSheetId="4">#REF!</definedName>
    <definedName name="___MDE65">#REF!</definedName>
    <definedName name="___MDE66" localSheetId="10">#REF!</definedName>
    <definedName name="___MDE66" localSheetId="9">#REF!</definedName>
    <definedName name="___MDE66" localSheetId="4">#REF!</definedName>
    <definedName name="___MDE66">#REF!</definedName>
    <definedName name="___MDE67" localSheetId="10">#REF!</definedName>
    <definedName name="___MDE67" localSheetId="9">#REF!</definedName>
    <definedName name="___MDE67" localSheetId="4">#REF!</definedName>
    <definedName name="___MDE67">#REF!</definedName>
    <definedName name="___MDE68" localSheetId="10">#REF!</definedName>
    <definedName name="___MDE68" localSheetId="9">#REF!</definedName>
    <definedName name="___MDE68" localSheetId="4">#REF!</definedName>
    <definedName name="___MDE68">#REF!</definedName>
    <definedName name="___ME01" localSheetId="10">#REF!</definedName>
    <definedName name="___ME01" localSheetId="9">#REF!</definedName>
    <definedName name="___ME01" localSheetId="4">#REF!</definedName>
    <definedName name="___ME01">#REF!</definedName>
    <definedName name="___ME02" localSheetId="10">#REF!</definedName>
    <definedName name="___ME02" localSheetId="9">#REF!</definedName>
    <definedName name="___ME02" localSheetId="4">#REF!</definedName>
    <definedName name="___ME02">#REF!</definedName>
    <definedName name="___ME03" localSheetId="10">#REF!</definedName>
    <definedName name="___ME03" localSheetId="9">#REF!</definedName>
    <definedName name="___ME03" localSheetId="4">#REF!</definedName>
    <definedName name="___ME03">#REF!</definedName>
    <definedName name="___ME04" localSheetId="10">#REF!</definedName>
    <definedName name="___ME04" localSheetId="9">#REF!</definedName>
    <definedName name="___ME04" localSheetId="4">#REF!</definedName>
    <definedName name="___ME04">#REF!</definedName>
    <definedName name="___ME05" localSheetId="10">#REF!</definedName>
    <definedName name="___ME05" localSheetId="9">#REF!</definedName>
    <definedName name="___ME05" localSheetId="4">#REF!</definedName>
    <definedName name="___ME05">#REF!</definedName>
    <definedName name="___ME06" localSheetId="10">#REF!</definedName>
    <definedName name="___ME06" localSheetId="9">#REF!</definedName>
    <definedName name="___ME06" localSheetId="4">#REF!</definedName>
    <definedName name="___ME06">#REF!</definedName>
    <definedName name="___ME07" localSheetId="10">#REF!</definedName>
    <definedName name="___ME07" localSheetId="9">#REF!</definedName>
    <definedName name="___ME07" localSheetId="4">#REF!</definedName>
    <definedName name="___ME07">#REF!</definedName>
    <definedName name="___ME08" localSheetId="10">#REF!</definedName>
    <definedName name="___ME08" localSheetId="9">#REF!</definedName>
    <definedName name="___ME08" localSheetId="4">#REF!</definedName>
    <definedName name="___ME08">#REF!</definedName>
    <definedName name="___ME09" localSheetId="10">#REF!</definedName>
    <definedName name="___ME09" localSheetId="9">#REF!</definedName>
    <definedName name="___ME09" localSheetId="4">#REF!</definedName>
    <definedName name="___ME09">#REF!</definedName>
    <definedName name="___ME10" localSheetId="10">#REF!</definedName>
    <definedName name="___ME10" localSheetId="9">#REF!</definedName>
    <definedName name="___ME10" localSheetId="4">#REF!</definedName>
    <definedName name="___ME10">#REF!</definedName>
    <definedName name="___ME11" localSheetId="10">#REF!</definedName>
    <definedName name="___ME11" localSheetId="9">#REF!</definedName>
    <definedName name="___ME11" localSheetId="4">#REF!</definedName>
    <definedName name="___ME11">#REF!</definedName>
    <definedName name="___ME12" localSheetId="10">#REF!</definedName>
    <definedName name="___ME12" localSheetId="9">#REF!</definedName>
    <definedName name="___ME12" localSheetId="4">#REF!</definedName>
    <definedName name="___ME12">#REF!</definedName>
    <definedName name="___ME13" localSheetId="10">#REF!</definedName>
    <definedName name="___ME13" localSheetId="9">#REF!</definedName>
    <definedName name="___ME13" localSheetId="4">#REF!</definedName>
    <definedName name="___ME13">#REF!</definedName>
    <definedName name="___ME14" localSheetId="10">#REF!</definedName>
    <definedName name="___ME14" localSheetId="9">#REF!</definedName>
    <definedName name="___ME14" localSheetId="4">#REF!</definedName>
    <definedName name="___ME14">#REF!</definedName>
    <definedName name="___ME15" localSheetId="10">#REF!</definedName>
    <definedName name="___ME15" localSheetId="9">#REF!</definedName>
    <definedName name="___ME15" localSheetId="4">#REF!</definedName>
    <definedName name="___ME15">#REF!</definedName>
    <definedName name="___ME16" localSheetId="10">#REF!</definedName>
    <definedName name="___ME16" localSheetId="9">#REF!</definedName>
    <definedName name="___ME16" localSheetId="4">#REF!</definedName>
    <definedName name="___ME16">#REF!</definedName>
    <definedName name="___ME17" localSheetId="10">#REF!</definedName>
    <definedName name="___ME17" localSheetId="9">#REF!</definedName>
    <definedName name="___ME17" localSheetId="4">#REF!</definedName>
    <definedName name="___ME17">#REF!</definedName>
    <definedName name="___ME18" localSheetId="10">#REF!</definedName>
    <definedName name="___ME18" localSheetId="9">#REF!</definedName>
    <definedName name="___ME18" localSheetId="4">#REF!</definedName>
    <definedName name="___ME18">#REF!</definedName>
    <definedName name="___ME19" localSheetId="10">#REF!</definedName>
    <definedName name="___ME19" localSheetId="9">#REF!</definedName>
    <definedName name="___ME19" localSheetId="4">#REF!</definedName>
    <definedName name="___ME19">#REF!</definedName>
    <definedName name="___ME20" localSheetId="10">#REF!</definedName>
    <definedName name="___ME20" localSheetId="9">#REF!</definedName>
    <definedName name="___ME20" localSheetId="4">#REF!</definedName>
    <definedName name="___ME20">#REF!</definedName>
    <definedName name="___ME21" localSheetId="10">#REF!</definedName>
    <definedName name="___ME21" localSheetId="9">#REF!</definedName>
    <definedName name="___ME21" localSheetId="4">#REF!</definedName>
    <definedName name="___ME21">#REF!</definedName>
    <definedName name="___ME22" localSheetId="10">#REF!</definedName>
    <definedName name="___ME22" localSheetId="9">#REF!</definedName>
    <definedName name="___ME22" localSheetId="4">#REF!</definedName>
    <definedName name="___ME22">#REF!</definedName>
    <definedName name="___ME23" localSheetId="10">#REF!</definedName>
    <definedName name="___ME23" localSheetId="9">#REF!</definedName>
    <definedName name="___ME23" localSheetId="4">#REF!</definedName>
    <definedName name="___ME23">#REF!</definedName>
    <definedName name="___ME24" localSheetId="10">#REF!</definedName>
    <definedName name="___ME24" localSheetId="9">#REF!</definedName>
    <definedName name="___ME24" localSheetId="4">#REF!</definedName>
    <definedName name="___ME24">#REF!</definedName>
    <definedName name="___ME25" localSheetId="10">#REF!</definedName>
    <definedName name="___ME25" localSheetId="9">#REF!</definedName>
    <definedName name="___ME25" localSheetId="4">#REF!</definedName>
    <definedName name="___ME25">#REF!</definedName>
    <definedName name="___ME26" localSheetId="10">#REF!</definedName>
    <definedName name="___ME26" localSheetId="9">#REF!</definedName>
    <definedName name="___ME26" localSheetId="4">#REF!</definedName>
    <definedName name="___ME26">#REF!</definedName>
    <definedName name="___ME27" localSheetId="10">#REF!</definedName>
    <definedName name="___ME27" localSheetId="9">#REF!</definedName>
    <definedName name="___ME27" localSheetId="4">#REF!</definedName>
    <definedName name="___ME27">#REF!</definedName>
    <definedName name="___ME28" localSheetId="10">#REF!</definedName>
    <definedName name="___ME28" localSheetId="9">#REF!</definedName>
    <definedName name="___ME28" localSheetId="4">#REF!</definedName>
    <definedName name="___ME28">#REF!</definedName>
    <definedName name="___ME29" localSheetId="10">#REF!</definedName>
    <definedName name="___ME29" localSheetId="9">#REF!</definedName>
    <definedName name="___ME29" localSheetId="4">#REF!</definedName>
    <definedName name="___ME29">#REF!</definedName>
    <definedName name="___ME30" localSheetId="10">#REF!</definedName>
    <definedName name="___ME30" localSheetId="9">#REF!</definedName>
    <definedName name="___ME30" localSheetId="4">#REF!</definedName>
    <definedName name="___ME30">#REF!</definedName>
    <definedName name="___ME31" localSheetId="10">#REF!</definedName>
    <definedName name="___ME31" localSheetId="9">#REF!</definedName>
    <definedName name="___ME31" localSheetId="4">#REF!</definedName>
    <definedName name="___ME31">#REF!</definedName>
    <definedName name="___ME32" localSheetId="10">#REF!</definedName>
    <definedName name="___ME32" localSheetId="9">#REF!</definedName>
    <definedName name="___ME32" localSheetId="4">#REF!</definedName>
    <definedName name="___ME32">#REF!</definedName>
    <definedName name="___ME33" localSheetId="10">#REF!</definedName>
    <definedName name="___ME33" localSheetId="9">#REF!</definedName>
    <definedName name="___ME33" localSheetId="4">#REF!</definedName>
    <definedName name="___ME33">#REF!</definedName>
    <definedName name="___ME34" localSheetId="10">#REF!</definedName>
    <definedName name="___ME34" localSheetId="9">#REF!</definedName>
    <definedName name="___ME34" localSheetId="4">#REF!</definedName>
    <definedName name="___ME34">#REF!</definedName>
    <definedName name="___ME35" localSheetId="10">#REF!</definedName>
    <definedName name="___ME35" localSheetId="9">#REF!</definedName>
    <definedName name="___ME35" localSheetId="4">#REF!</definedName>
    <definedName name="___ME35">#REF!</definedName>
    <definedName name="___ME36" localSheetId="10">#REF!</definedName>
    <definedName name="___ME36" localSheetId="9">#REF!</definedName>
    <definedName name="___ME36" localSheetId="4">#REF!</definedName>
    <definedName name="___ME36">#REF!</definedName>
    <definedName name="___ME37" localSheetId="10">#REF!</definedName>
    <definedName name="___ME37" localSheetId="9">#REF!</definedName>
    <definedName name="___ME37" localSheetId="4">#REF!</definedName>
    <definedName name="___ME37">#REF!</definedName>
    <definedName name="___ME38" localSheetId="10">#REF!</definedName>
    <definedName name="___ME38" localSheetId="9">#REF!</definedName>
    <definedName name="___ME38" localSheetId="4">#REF!</definedName>
    <definedName name="___ME38">#REF!</definedName>
    <definedName name="___ME39" localSheetId="10">#REF!</definedName>
    <definedName name="___ME39" localSheetId="9">#REF!</definedName>
    <definedName name="___ME39" localSheetId="4">#REF!</definedName>
    <definedName name="___ME39">#REF!</definedName>
    <definedName name="___ME40" localSheetId="10">#REF!</definedName>
    <definedName name="___ME40" localSheetId="9">#REF!</definedName>
    <definedName name="___ME40" localSheetId="4">#REF!</definedName>
    <definedName name="___ME40">#REF!</definedName>
    <definedName name="___ME41" localSheetId="10">#REF!</definedName>
    <definedName name="___ME41" localSheetId="9">#REF!</definedName>
    <definedName name="___ME41" localSheetId="4">#REF!</definedName>
    <definedName name="___ME41">#REF!</definedName>
    <definedName name="___ME42" localSheetId="10">#REF!</definedName>
    <definedName name="___ME42" localSheetId="9">#REF!</definedName>
    <definedName name="___ME42" localSheetId="4">#REF!</definedName>
    <definedName name="___ME42">#REF!</definedName>
    <definedName name="___ME43" localSheetId="10">#REF!</definedName>
    <definedName name="___ME43" localSheetId="9">#REF!</definedName>
    <definedName name="___ME43" localSheetId="4">#REF!</definedName>
    <definedName name="___ME43">#REF!</definedName>
    <definedName name="___ME44" localSheetId="10">#REF!</definedName>
    <definedName name="___ME44" localSheetId="9">#REF!</definedName>
    <definedName name="___ME44" localSheetId="4">#REF!</definedName>
    <definedName name="___ME44">#REF!</definedName>
    <definedName name="___ME45" localSheetId="10">#REF!</definedName>
    <definedName name="___ME45" localSheetId="9">#REF!</definedName>
    <definedName name="___ME45" localSheetId="4">#REF!</definedName>
    <definedName name="___ME45">#REF!</definedName>
    <definedName name="___ME46" localSheetId="10">#REF!</definedName>
    <definedName name="___ME46" localSheetId="9">#REF!</definedName>
    <definedName name="___ME46" localSheetId="4">#REF!</definedName>
    <definedName name="___ME46">#REF!</definedName>
    <definedName name="___ME47" localSheetId="10">#REF!</definedName>
    <definedName name="___ME47" localSheetId="9">#REF!</definedName>
    <definedName name="___ME47" localSheetId="4">#REF!</definedName>
    <definedName name="___ME47">#REF!</definedName>
    <definedName name="___ME48" localSheetId="10">#REF!</definedName>
    <definedName name="___ME48" localSheetId="9">#REF!</definedName>
    <definedName name="___ME48" localSheetId="4">#REF!</definedName>
    <definedName name="___ME48">#REF!</definedName>
    <definedName name="___ME49" localSheetId="10">#REF!</definedName>
    <definedName name="___ME49" localSheetId="9">#REF!</definedName>
    <definedName name="___ME49" localSheetId="4">#REF!</definedName>
    <definedName name="___ME49">#REF!</definedName>
    <definedName name="___ME50" localSheetId="10">#REF!</definedName>
    <definedName name="___ME50" localSheetId="9">#REF!</definedName>
    <definedName name="___ME50" localSheetId="4">#REF!</definedName>
    <definedName name="___ME50">#REF!</definedName>
    <definedName name="___ME51" localSheetId="10">#REF!</definedName>
    <definedName name="___ME51" localSheetId="9">#REF!</definedName>
    <definedName name="___ME51" localSheetId="4">#REF!</definedName>
    <definedName name="___ME51">#REF!</definedName>
    <definedName name="___ME52" localSheetId="10">#REF!</definedName>
    <definedName name="___ME52" localSheetId="9">#REF!</definedName>
    <definedName name="___ME52" localSheetId="4">#REF!</definedName>
    <definedName name="___ME52">#REF!</definedName>
    <definedName name="___ME53" localSheetId="10">#REF!</definedName>
    <definedName name="___ME53" localSheetId="9">#REF!</definedName>
    <definedName name="___ME53" localSheetId="4">#REF!</definedName>
    <definedName name="___ME53">#REF!</definedName>
    <definedName name="___ME54" localSheetId="10">#REF!</definedName>
    <definedName name="___ME54" localSheetId="9">#REF!</definedName>
    <definedName name="___ME54" localSheetId="4">#REF!</definedName>
    <definedName name="___ME54">#REF!</definedName>
    <definedName name="___ME55" localSheetId="10">#REF!</definedName>
    <definedName name="___ME55" localSheetId="9">#REF!</definedName>
    <definedName name="___ME55" localSheetId="4">#REF!</definedName>
    <definedName name="___ME55">#REF!</definedName>
    <definedName name="___ME56" localSheetId="10">#REF!</definedName>
    <definedName name="___ME56" localSheetId="9">#REF!</definedName>
    <definedName name="___ME56" localSheetId="4">#REF!</definedName>
    <definedName name="___ME56">#REF!</definedName>
    <definedName name="___ME57" localSheetId="10">#REF!</definedName>
    <definedName name="___ME57" localSheetId="9">#REF!</definedName>
    <definedName name="___ME57" localSheetId="4">#REF!</definedName>
    <definedName name="___ME57">#REF!</definedName>
    <definedName name="___ME58" localSheetId="10">#REF!</definedName>
    <definedName name="___ME58" localSheetId="9">#REF!</definedName>
    <definedName name="___ME58" localSheetId="4">#REF!</definedName>
    <definedName name="___ME58">#REF!</definedName>
    <definedName name="___ME59" localSheetId="10">#REF!</definedName>
    <definedName name="___ME59" localSheetId="9">#REF!</definedName>
    <definedName name="___ME59" localSheetId="4">#REF!</definedName>
    <definedName name="___ME59">#REF!</definedName>
    <definedName name="___ME60" localSheetId="10">#REF!</definedName>
    <definedName name="___ME60" localSheetId="9">#REF!</definedName>
    <definedName name="___ME60" localSheetId="4">#REF!</definedName>
    <definedName name="___ME60">#REF!</definedName>
    <definedName name="___ME61" localSheetId="10">#REF!</definedName>
    <definedName name="___ME61" localSheetId="9">#REF!</definedName>
    <definedName name="___ME61" localSheetId="4">#REF!</definedName>
    <definedName name="___ME61">#REF!</definedName>
    <definedName name="___ME62" localSheetId="10">#REF!</definedName>
    <definedName name="___ME62" localSheetId="9">#REF!</definedName>
    <definedName name="___ME62" localSheetId="4">#REF!</definedName>
    <definedName name="___ME62">#REF!</definedName>
    <definedName name="___ME63" localSheetId="10">#REF!</definedName>
    <definedName name="___ME63" localSheetId="9">#REF!</definedName>
    <definedName name="___ME63" localSheetId="4">#REF!</definedName>
    <definedName name="___ME63">#REF!</definedName>
    <definedName name="___ME64" localSheetId="10">#REF!</definedName>
    <definedName name="___ME64" localSheetId="9">#REF!</definedName>
    <definedName name="___ME64" localSheetId="4">#REF!</definedName>
    <definedName name="___ME64">#REF!</definedName>
    <definedName name="___ME65" localSheetId="10">#REF!</definedName>
    <definedName name="___ME65" localSheetId="9">#REF!</definedName>
    <definedName name="___ME65" localSheetId="4">#REF!</definedName>
    <definedName name="___ME65">#REF!</definedName>
    <definedName name="___ME66" localSheetId="10">#REF!</definedName>
    <definedName name="___ME66" localSheetId="9">#REF!</definedName>
    <definedName name="___ME66" localSheetId="4">#REF!</definedName>
    <definedName name="___ME66">#REF!</definedName>
    <definedName name="___ME67" localSheetId="10">#REF!</definedName>
    <definedName name="___ME67" localSheetId="9">#REF!</definedName>
    <definedName name="___ME67" localSheetId="4">#REF!</definedName>
    <definedName name="___ME67">#REF!</definedName>
    <definedName name="___ME68" localSheetId="10">#REF!</definedName>
    <definedName name="___ME68" localSheetId="9">#REF!</definedName>
    <definedName name="___ME68" localSheetId="4">#REF!</definedName>
    <definedName name="___ME68">#REF!</definedName>
    <definedName name="___PVC1" localSheetId="10">#REF!</definedName>
    <definedName name="___PVC1" localSheetId="9">#REF!</definedName>
    <definedName name="___PVC1" localSheetId="4">#REF!</definedName>
    <definedName name="___PVC1">#REF!</definedName>
    <definedName name="___PVC2" localSheetId="10">#REF!</definedName>
    <definedName name="___PVC2" localSheetId="9">#REF!</definedName>
    <definedName name="___PVC2" localSheetId="4">#REF!</definedName>
    <definedName name="___PVC2">#REF!</definedName>
    <definedName name="___PVC4" localSheetId="10">#REF!</definedName>
    <definedName name="___PVC4" localSheetId="9">#REF!</definedName>
    <definedName name="___PVC4" localSheetId="4">#REF!</definedName>
    <definedName name="___PVC4">#REF!</definedName>
    <definedName name="___PVC6" localSheetId="10">#REF!</definedName>
    <definedName name="___PVC6" localSheetId="9">#REF!</definedName>
    <definedName name="___PVC6" localSheetId="4">#REF!</definedName>
    <definedName name="___PVC6">#REF!</definedName>
    <definedName name="___SAK1" localSheetId="10">#REF!</definedName>
    <definedName name="___SAK1" localSheetId="9">#REF!</definedName>
    <definedName name="___SAK1" localSheetId="4">#REF!</definedName>
    <definedName name="___SAK1">#REF!</definedName>
    <definedName name="__123Graph_A" localSheetId="10" hidden="1">'[3]ANL-EI'!#REF!</definedName>
    <definedName name="__123Graph_A" localSheetId="11" hidden="1">'[3]ANL-EI'!#REF!</definedName>
    <definedName name="__123Graph_A" localSheetId="9" hidden="1">'[3]ANL-EI'!#REF!</definedName>
    <definedName name="__123Graph_A" localSheetId="4" hidden="1">'[3]ANL-EI'!#REF!</definedName>
    <definedName name="__123Graph_A" hidden="1">'[3]ANL-EI'!#REF!</definedName>
    <definedName name="__123Graph_AG31" hidden="1">[4]TJ1Q47!$G$7:$G$31</definedName>
    <definedName name="__123Graph_AG32" hidden="1">[4]TJ1Q47!$G$7:$G$31</definedName>
    <definedName name="__123Graph_AG33" hidden="1">[4]TJ1Q47!$G$7:$G$31</definedName>
    <definedName name="__123Graph_AG34" hidden="1">[4]TJ1Q47!$G$7:$G$31</definedName>
    <definedName name="__123Graph_B" localSheetId="10" hidden="1">'[3]ANL-EI'!#REF!</definedName>
    <definedName name="__123Graph_B" localSheetId="11" hidden="1">'[3]ANL-EI'!#REF!</definedName>
    <definedName name="__123Graph_B" localSheetId="9" hidden="1">'[3]ANL-EI'!#REF!</definedName>
    <definedName name="__123Graph_B" localSheetId="4" hidden="1">'[3]ANL-EI'!#REF!</definedName>
    <definedName name="__123Graph_B" hidden="1">'[3]ANL-EI'!#REF!</definedName>
    <definedName name="__123Graph_BG31" hidden="1">[4]TJ1Q47!$E$7:$E$31</definedName>
    <definedName name="__123Graph_BG32" hidden="1">[4]TJ1Q47!$E$7:$E$31</definedName>
    <definedName name="__123Graph_BG33" hidden="1">[4]TJ1Q47!$E$7:$E$31</definedName>
    <definedName name="__123Graph_BG34" hidden="1">[4]TJ1Q47!$E$7:$E$31</definedName>
    <definedName name="__123Graph_C" hidden="1">[4]TJ1Q47!$J$7:$J$31</definedName>
    <definedName name="__123Graph_ca" hidden="1">[4]TJ1Q47!$J$7:$J$31</definedName>
    <definedName name="__123Graph_X" localSheetId="10" hidden="1">'[3]ANL-EI'!#REF!</definedName>
    <definedName name="__123Graph_X" localSheetId="11" hidden="1">'[3]ANL-EI'!#REF!</definedName>
    <definedName name="__123Graph_X" localSheetId="9" hidden="1">'[3]ANL-EI'!#REF!</definedName>
    <definedName name="__123Graph_X" localSheetId="4" hidden="1">'[3]ANL-EI'!#REF!</definedName>
    <definedName name="__123Graph_X" hidden="1">'[3]ANL-EI'!#REF!</definedName>
    <definedName name="__123Graph_XG31" hidden="1">[4]TJ1Q47!$B$7:$B$31</definedName>
    <definedName name="__123Graph_XG32" hidden="1">[4]TJ1Q47!$B$7:$B$31</definedName>
    <definedName name="__123Graph_XG33" hidden="1">[4]TJ1Q47!$B$7:$B$31</definedName>
    <definedName name="__123Graph_XG34" hidden="1">[4]TJ1Q47!$B$7:$B$31</definedName>
    <definedName name="__COR135" localSheetId="10">[5]Anl!#REF!</definedName>
    <definedName name="__COR135" localSheetId="9">[5]Anl!#REF!</definedName>
    <definedName name="__COR135" localSheetId="4">[5]Anl!#REF!</definedName>
    <definedName name="__COR135">[5]Anl!#REF!</definedName>
    <definedName name="__DIV11" localSheetId="10">'[6]Kuantitas &amp; Harga'!#REF!</definedName>
    <definedName name="__DIV11" localSheetId="9">'[6]Kuantitas &amp; Harga'!#REF!</definedName>
    <definedName name="__DIV11" localSheetId="4">'[6]Kuantitas &amp; Harga'!#REF!</definedName>
    <definedName name="__DIV11">'[6]Kuantitas &amp; Harga'!#REF!</definedName>
    <definedName name="__DIV7" localSheetId="10">'[6]Kuantitas &amp; Harga'!#REF!</definedName>
    <definedName name="__DIV7" localSheetId="9">'[6]Kuantitas &amp; Harga'!#REF!</definedName>
    <definedName name="__DIV7" localSheetId="4">'[6]Kuantitas &amp; Harga'!#REF!</definedName>
    <definedName name="__DIV7">'[6]Kuantitas &amp; Harga'!#REF!</definedName>
    <definedName name="__EEE01" localSheetId="10">#REF!</definedName>
    <definedName name="__EEE01" localSheetId="11">#REF!</definedName>
    <definedName name="__EEE01" localSheetId="9">#REF!</definedName>
    <definedName name="__EEE01" localSheetId="4">#REF!</definedName>
    <definedName name="__EEE01">#REF!</definedName>
    <definedName name="__EEE02" localSheetId="10">#REF!</definedName>
    <definedName name="__EEE02" localSheetId="11">#REF!</definedName>
    <definedName name="__EEE02" localSheetId="9">#REF!</definedName>
    <definedName name="__EEE02" localSheetId="4">#REF!</definedName>
    <definedName name="__EEE02">#REF!</definedName>
    <definedName name="__EEE03" localSheetId="10">#REF!</definedName>
    <definedName name="__EEE03" localSheetId="11">#REF!</definedName>
    <definedName name="__EEE03" localSheetId="9">#REF!</definedName>
    <definedName name="__EEE03" localSheetId="4">#REF!</definedName>
    <definedName name="__EEE03">#REF!</definedName>
    <definedName name="__EEE04" localSheetId="10">#REF!</definedName>
    <definedName name="__EEE04" localSheetId="9">#REF!</definedName>
    <definedName name="__EEE04" localSheetId="4">#REF!</definedName>
    <definedName name="__EEE04">#REF!</definedName>
    <definedName name="__EEE05" localSheetId="10">#REF!</definedName>
    <definedName name="__EEE05" localSheetId="9">#REF!</definedName>
    <definedName name="__EEE05" localSheetId="4">#REF!</definedName>
    <definedName name="__EEE05">#REF!</definedName>
    <definedName name="__EEE06" localSheetId="10">#REF!</definedName>
    <definedName name="__EEE06" localSheetId="9">#REF!</definedName>
    <definedName name="__EEE06" localSheetId="4">#REF!</definedName>
    <definedName name="__EEE06">#REF!</definedName>
    <definedName name="__EEE07" localSheetId="10">#REF!</definedName>
    <definedName name="__EEE07" localSheetId="9">#REF!</definedName>
    <definedName name="__EEE07" localSheetId="4">#REF!</definedName>
    <definedName name="__EEE07">#REF!</definedName>
    <definedName name="__EEE08" localSheetId="10">#REF!</definedName>
    <definedName name="__EEE08" localSheetId="9">#REF!</definedName>
    <definedName name="__EEE08" localSheetId="4">#REF!</definedName>
    <definedName name="__EEE08">#REF!</definedName>
    <definedName name="__EEE09" localSheetId="10">#REF!</definedName>
    <definedName name="__EEE09" localSheetId="9">#REF!</definedName>
    <definedName name="__EEE09" localSheetId="4">#REF!</definedName>
    <definedName name="__EEE09">#REF!</definedName>
    <definedName name="__EEE10" localSheetId="10">#REF!</definedName>
    <definedName name="__EEE10" localSheetId="9">#REF!</definedName>
    <definedName name="__EEE10" localSheetId="4">#REF!</definedName>
    <definedName name="__EEE10">#REF!</definedName>
    <definedName name="__EEE11" localSheetId="10">#REF!</definedName>
    <definedName name="__EEE11" localSheetId="9">#REF!</definedName>
    <definedName name="__EEE11" localSheetId="4">#REF!</definedName>
    <definedName name="__EEE11">#REF!</definedName>
    <definedName name="__EEE12" localSheetId="10">#REF!</definedName>
    <definedName name="__EEE12" localSheetId="9">#REF!</definedName>
    <definedName name="__EEE12" localSheetId="4">#REF!</definedName>
    <definedName name="__EEE12">#REF!</definedName>
    <definedName name="__EEE13" localSheetId="10">#REF!</definedName>
    <definedName name="__EEE13" localSheetId="9">#REF!</definedName>
    <definedName name="__EEE13" localSheetId="4">#REF!</definedName>
    <definedName name="__EEE13">#REF!</definedName>
    <definedName name="__EEE14" localSheetId="10">#REF!</definedName>
    <definedName name="__EEE14" localSheetId="9">#REF!</definedName>
    <definedName name="__EEE14" localSheetId="4">#REF!</definedName>
    <definedName name="__EEE14">#REF!</definedName>
    <definedName name="__EEE15" localSheetId="10">#REF!</definedName>
    <definedName name="__EEE15" localSheetId="9">#REF!</definedName>
    <definedName name="__EEE15" localSheetId="4">#REF!</definedName>
    <definedName name="__EEE15">#REF!</definedName>
    <definedName name="__EEE16" localSheetId="10">#REF!</definedName>
    <definedName name="__EEE16" localSheetId="9">#REF!</definedName>
    <definedName name="__EEE16" localSheetId="4">#REF!</definedName>
    <definedName name="__EEE16">#REF!</definedName>
    <definedName name="__EEE17" localSheetId="10">#REF!</definedName>
    <definedName name="__EEE17" localSheetId="9">#REF!</definedName>
    <definedName name="__EEE17" localSheetId="4">#REF!</definedName>
    <definedName name="__EEE17">#REF!</definedName>
    <definedName name="__EEE18" localSheetId="10">#REF!</definedName>
    <definedName name="__EEE18" localSheetId="9">#REF!</definedName>
    <definedName name="__EEE18" localSheetId="4">#REF!</definedName>
    <definedName name="__EEE18">#REF!</definedName>
    <definedName name="__EEE19" localSheetId="10">#REF!</definedName>
    <definedName name="__EEE19" localSheetId="9">#REF!</definedName>
    <definedName name="__EEE19" localSheetId="4">#REF!</definedName>
    <definedName name="__EEE19">#REF!</definedName>
    <definedName name="__EEE20" localSheetId="10">#REF!</definedName>
    <definedName name="__EEE20" localSheetId="9">#REF!</definedName>
    <definedName name="__EEE20" localSheetId="4">#REF!</definedName>
    <definedName name="__EEE20">#REF!</definedName>
    <definedName name="__EEE21" localSheetId="10">#REF!</definedName>
    <definedName name="__EEE21" localSheetId="9">#REF!</definedName>
    <definedName name="__EEE21" localSheetId="4">#REF!</definedName>
    <definedName name="__EEE21">#REF!</definedName>
    <definedName name="__EEE22" localSheetId="10">#REF!</definedName>
    <definedName name="__EEE22" localSheetId="9">#REF!</definedName>
    <definedName name="__EEE22" localSheetId="4">#REF!</definedName>
    <definedName name="__EEE22">#REF!</definedName>
    <definedName name="__EEE23" localSheetId="10">#REF!</definedName>
    <definedName name="__EEE23" localSheetId="9">#REF!</definedName>
    <definedName name="__EEE23" localSheetId="4">#REF!</definedName>
    <definedName name="__EEE23">#REF!</definedName>
    <definedName name="__EEE24" localSheetId="10">#REF!</definedName>
    <definedName name="__EEE24" localSheetId="9">#REF!</definedName>
    <definedName name="__EEE24" localSheetId="4">#REF!</definedName>
    <definedName name="__EEE24">#REF!</definedName>
    <definedName name="__EEE25" localSheetId="10">#REF!</definedName>
    <definedName name="__EEE25" localSheetId="9">#REF!</definedName>
    <definedName name="__EEE25" localSheetId="4">#REF!</definedName>
    <definedName name="__EEE25">#REF!</definedName>
    <definedName name="__EEE26" localSheetId="10">#REF!</definedName>
    <definedName name="__EEE26" localSheetId="9">#REF!</definedName>
    <definedName name="__EEE26" localSheetId="4">#REF!</definedName>
    <definedName name="__EEE26">#REF!</definedName>
    <definedName name="__EEE27" localSheetId="10">#REF!</definedName>
    <definedName name="__EEE27" localSheetId="9">#REF!</definedName>
    <definedName name="__EEE27" localSheetId="4">#REF!</definedName>
    <definedName name="__EEE27">#REF!</definedName>
    <definedName name="__EEE28" localSheetId="10">#REF!</definedName>
    <definedName name="__EEE28" localSheetId="9">#REF!</definedName>
    <definedName name="__EEE28" localSheetId="4">#REF!</definedName>
    <definedName name="__EEE28">#REF!</definedName>
    <definedName name="__EEE29" localSheetId="10">#REF!</definedName>
    <definedName name="__EEE29" localSheetId="9">#REF!</definedName>
    <definedName name="__EEE29" localSheetId="4">#REF!</definedName>
    <definedName name="__EEE29">#REF!</definedName>
    <definedName name="__EEE30" localSheetId="10">#REF!</definedName>
    <definedName name="__EEE30" localSheetId="9">#REF!</definedName>
    <definedName name="__EEE30" localSheetId="4">#REF!</definedName>
    <definedName name="__EEE30">#REF!</definedName>
    <definedName name="__EEE31" localSheetId="10">#REF!</definedName>
    <definedName name="__EEE31" localSheetId="9">#REF!</definedName>
    <definedName name="__EEE31" localSheetId="4">#REF!</definedName>
    <definedName name="__EEE31">#REF!</definedName>
    <definedName name="__EEE32" localSheetId="10">#REF!</definedName>
    <definedName name="__EEE32" localSheetId="9">#REF!</definedName>
    <definedName name="__EEE32" localSheetId="4">#REF!</definedName>
    <definedName name="__EEE32">#REF!</definedName>
    <definedName name="__EEE33" localSheetId="10">#REF!</definedName>
    <definedName name="__EEE33" localSheetId="9">#REF!</definedName>
    <definedName name="__EEE33" localSheetId="4">#REF!</definedName>
    <definedName name="__EEE33">#REF!</definedName>
    <definedName name="__HAL5" localSheetId="10">'[6]Kuantitas &amp; Harga'!#REF!</definedName>
    <definedName name="__HAL5" localSheetId="9">'[6]Kuantitas &amp; Harga'!#REF!</definedName>
    <definedName name="__HAL5" localSheetId="4">'[6]Kuantitas &amp; Harga'!#REF!</definedName>
    <definedName name="__HAL5">'[6]Kuantitas &amp; Harga'!#REF!</definedName>
    <definedName name="__HAL6" localSheetId="10">'[6]Kuantitas &amp; Harga'!#REF!</definedName>
    <definedName name="__HAL6" localSheetId="9">'[6]Kuantitas &amp; Harga'!#REF!</definedName>
    <definedName name="__HAL6" localSheetId="4">'[6]Kuantitas &amp; Harga'!#REF!</definedName>
    <definedName name="__HAL6">'[6]Kuantitas &amp; Harga'!#REF!</definedName>
    <definedName name="__jum1" localSheetId="10">#REF!</definedName>
    <definedName name="__jum1" localSheetId="9">#REF!</definedName>
    <definedName name="__jum1" localSheetId="4">#REF!</definedName>
    <definedName name="__jum1">#REF!</definedName>
    <definedName name="__jum10" localSheetId="10">#REF!</definedName>
    <definedName name="__jum10" localSheetId="9">#REF!</definedName>
    <definedName name="__jum10" localSheetId="4">#REF!</definedName>
    <definedName name="__jum10">#REF!</definedName>
    <definedName name="__jum2" localSheetId="10">#REF!</definedName>
    <definedName name="__jum2" localSheetId="9">#REF!</definedName>
    <definedName name="__jum2" localSheetId="4">#REF!</definedName>
    <definedName name="__jum2">#REF!</definedName>
    <definedName name="__jum3" localSheetId="10">#REF!</definedName>
    <definedName name="__jum3" localSheetId="9">#REF!</definedName>
    <definedName name="__jum3" localSheetId="4">#REF!</definedName>
    <definedName name="__jum3">#REF!</definedName>
    <definedName name="__jum4" localSheetId="10">#REF!</definedName>
    <definedName name="__jum4" localSheetId="9">#REF!</definedName>
    <definedName name="__jum4" localSheetId="4">#REF!</definedName>
    <definedName name="__jum4">#REF!</definedName>
    <definedName name="__jum5" localSheetId="10">#REF!</definedName>
    <definedName name="__jum5" localSheetId="9">#REF!</definedName>
    <definedName name="__jum5" localSheetId="4">#REF!</definedName>
    <definedName name="__jum5">#REF!</definedName>
    <definedName name="__jum6" localSheetId="10">#REF!</definedName>
    <definedName name="__jum6" localSheetId="9">#REF!</definedName>
    <definedName name="__jum6" localSheetId="4">#REF!</definedName>
    <definedName name="__jum6">#REF!</definedName>
    <definedName name="__jum7" localSheetId="10">#REF!</definedName>
    <definedName name="__jum7" localSheetId="9">#REF!</definedName>
    <definedName name="__jum7" localSheetId="4">#REF!</definedName>
    <definedName name="__jum7">#REF!</definedName>
    <definedName name="__jum8" localSheetId="10">#REF!</definedName>
    <definedName name="__jum8" localSheetId="9">#REF!</definedName>
    <definedName name="__jum8" localSheetId="4">#REF!</definedName>
    <definedName name="__jum8">#REF!</definedName>
    <definedName name="__jum9" localSheetId="10">#REF!</definedName>
    <definedName name="__jum9" localSheetId="9">#REF!</definedName>
    <definedName name="__jum9" localSheetId="4">#REF!</definedName>
    <definedName name="__jum9">#REF!</definedName>
    <definedName name="__MDE01" localSheetId="10">#REF!</definedName>
    <definedName name="__MDE01" localSheetId="11">#REF!</definedName>
    <definedName name="__MDE01" localSheetId="9">#REF!</definedName>
    <definedName name="__MDE01" localSheetId="4">#REF!</definedName>
    <definedName name="__MDE01">#REF!</definedName>
    <definedName name="__MDE02" localSheetId="10">#REF!</definedName>
    <definedName name="__MDE02" localSheetId="11">#REF!</definedName>
    <definedName name="__MDE02" localSheetId="9">#REF!</definedName>
    <definedName name="__MDE02" localSheetId="4">#REF!</definedName>
    <definedName name="__MDE02">#REF!</definedName>
    <definedName name="__MDE03" localSheetId="10">#REF!</definedName>
    <definedName name="__MDE03" localSheetId="11">#REF!</definedName>
    <definedName name="__MDE03" localSheetId="9">#REF!</definedName>
    <definedName name="__MDE03" localSheetId="4">#REF!</definedName>
    <definedName name="__MDE03">#REF!</definedName>
    <definedName name="__MDE04" localSheetId="10">#REF!</definedName>
    <definedName name="__MDE04" localSheetId="9">#REF!</definedName>
    <definedName name="__MDE04" localSheetId="4">#REF!</definedName>
    <definedName name="__MDE04">#REF!</definedName>
    <definedName name="__MDE05" localSheetId="10">#REF!</definedName>
    <definedName name="__MDE05" localSheetId="9">#REF!</definedName>
    <definedName name="__MDE05" localSheetId="4">#REF!</definedName>
    <definedName name="__MDE05">#REF!</definedName>
    <definedName name="__MDE06" localSheetId="10">#REF!</definedName>
    <definedName name="__MDE06" localSheetId="9">#REF!</definedName>
    <definedName name="__MDE06" localSheetId="4">#REF!</definedName>
    <definedName name="__MDE06">#REF!</definedName>
    <definedName name="__MDE07" localSheetId="10">#REF!</definedName>
    <definedName name="__MDE07" localSheetId="9">#REF!</definedName>
    <definedName name="__MDE07" localSheetId="4">#REF!</definedName>
    <definedName name="__MDE07">#REF!</definedName>
    <definedName name="__MDE08" localSheetId="10">#REF!</definedName>
    <definedName name="__MDE08" localSheetId="9">#REF!</definedName>
    <definedName name="__MDE08" localSheetId="4">#REF!</definedName>
    <definedName name="__MDE08">#REF!</definedName>
    <definedName name="__MDE09" localSheetId="10">#REF!</definedName>
    <definedName name="__MDE09" localSheetId="9">#REF!</definedName>
    <definedName name="__MDE09" localSheetId="4">#REF!</definedName>
    <definedName name="__MDE09">#REF!</definedName>
    <definedName name="__MDE10" localSheetId="10">#REF!</definedName>
    <definedName name="__MDE10" localSheetId="9">#REF!</definedName>
    <definedName name="__MDE10" localSheetId="4">#REF!</definedName>
    <definedName name="__MDE10">#REF!</definedName>
    <definedName name="__MDE11" localSheetId="10">#REF!</definedName>
    <definedName name="__MDE11" localSheetId="9">#REF!</definedName>
    <definedName name="__MDE11" localSheetId="4">#REF!</definedName>
    <definedName name="__MDE11">#REF!</definedName>
    <definedName name="__MDE12" localSheetId="10">#REF!</definedName>
    <definedName name="__MDE12" localSheetId="9">#REF!</definedName>
    <definedName name="__MDE12" localSheetId="4">#REF!</definedName>
    <definedName name="__MDE12">#REF!</definedName>
    <definedName name="__MDE13" localSheetId="10">#REF!</definedName>
    <definedName name="__MDE13" localSheetId="9">#REF!</definedName>
    <definedName name="__MDE13" localSheetId="4">#REF!</definedName>
    <definedName name="__MDE13">#REF!</definedName>
    <definedName name="__MDE14" localSheetId="10">#REF!</definedName>
    <definedName name="__MDE14" localSheetId="9">#REF!</definedName>
    <definedName name="__MDE14" localSheetId="4">#REF!</definedName>
    <definedName name="__MDE14">#REF!</definedName>
    <definedName name="__MDE15" localSheetId="10">#REF!</definedName>
    <definedName name="__MDE15" localSheetId="9">#REF!</definedName>
    <definedName name="__MDE15" localSheetId="4">#REF!</definedName>
    <definedName name="__MDE15">#REF!</definedName>
    <definedName name="__MDE16" localSheetId="10">#REF!</definedName>
    <definedName name="__MDE16" localSheetId="9">#REF!</definedName>
    <definedName name="__MDE16" localSheetId="4">#REF!</definedName>
    <definedName name="__MDE16">#REF!</definedName>
    <definedName name="__MDE17" localSheetId="10">#REF!</definedName>
    <definedName name="__MDE17" localSheetId="9">#REF!</definedName>
    <definedName name="__MDE17" localSheetId="4">#REF!</definedName>
    <definedName name="__MDE17">#REF!</definedName>
    <definedName name="__MDE18" localSheetId="10">#REF!</definedName>
    <definedName name="__MDE18" localSheetId="9">#REF!</definedName>
    <definedName name="__MDE18" localSheetId="4">#REF!</definedName>
    <definedName name="__MDE18">#REF!</definedName>
    <definedName name="__MDE19" localSheetId="10">#REF!</definedName>
    <definedName name="__MDE19" localSheetId="9">#REF!</definedName>
    <definedName name="__MDE19" localSheetId="4">#REF!</definedName>
    <definedName name="__MDE19">#REF!</definedName>
    <definedName name="__MDE20" localSheetId="10">#REF!</definedName>
    <definedName name="__MDE20" localSheetId="9">#REF!</definedName>
    <definedName name="__MDE20" localSheetId="4">#REF!</definedName>
    <definedName name="__MDE20">#REF!</definedName>
    <definedName name="__MDE21" localSheetId="10">#REF!</definedName>
    <definedName name="__MDE21" localSheetId="9">#REF!</definedName>
    <definedName name="__MDE21" localSheetId="4">#REF!</definedName>
    <definedName name="__MDE21">#REF!</definedName>
    <definedName name="__MDE22" localSheetId="10">#REF!</definedName>
    <definedName name="__MDE22" localSheetId="9">#REF!</definedName>
    <definedName name="__MDE22" localSheetId="4">#REF!</definedName>
    <definedName name="__MDE22">#REF!</definedName>
    <definedName name="__MDE23" localSheetId="10">#REF!</definedName>
    <definedName name="__MDE23" localSheetId="9">#REF!</definedName>
    <definedName name="__MDE23" localSheetId="4">#REF!</definedName>
    <definedName name="__MDE23">#REF!</definedName>
    <definedName name="__MDE24" localSheetId="10">#REF!</definedName>
    <definedName name="__MDE24" localSheetId="9">#REF!</definedName>
    <definedName name="__MDE24" localSheetId="4">#REF!</definedName>
    <definedName name="__MDE24">#REF!</definedName>
    <definedName name="__MDE25" localSheetId="10">#REF!</definedName>
    <definedName name="__MDE25" localSheetId="9">#REF!</definedName>
    <definedName name="__MDE25" localSheetId="4">#REF!</definedName>
    <definedName name="__MDE25">#REF!</definedName>
    <definedName name="__MDE26" localSheetId="10">#REF!</definedName>
    <definedName name="__MDE26" localSheetId="9">#REF!</definedName>
    <definedName name="__MDE26" localSheetId="4">#REF!</definedName>
    <definedName name="__MDE26">#REF!</definedName>
    <definedName name="__MDE27" localSheetId="10">#REF!</definedName>
    <definedName name="__MDE27" localSheetId="9">#REF!</definedName>
    <definedName name="__MDE27" localSheetId="4">#REF!</definedName>
    <definedName name="__MDE27">#REF!</definedName>
    <definedName name="__MDE28" localSheetId="10">#REF!</definedName>
    <definedName name="__MDE28" localSheetId="9">#REF!</definedName>
    <definedName name="__MDE28" localSheetId="4">#REF!</definedName>
    <definedName name="__MDE28">#REF!</definedName>
    <definedName name="__MDE29" localSheetId="10">#REF!</definedName>
    <definedName name="__MDE29" localSheetId="9">#REF!</definedName>
    <definedName name="__MDE29" localSheetId="4">#REF!</definedName>
    <definedName name="__MDE29">#REF!</definedName>
    <definedName name="__MDE30" localSheetId="10">#REF!</definedName>
    <definedName name="__MDE30" localSheetId="9">#REF!</definedName>
    <definedName name="__MDE30" localSheetId="4">#REF!</definedName>
    <definedName name="__MDE30">#REF!</definedName>
    <definedName name="__MDE31" localSheetId="10">#REF!</definedName>
    <definedName name="__MDE31" localSheetId="9">#REF!</definedName>
    <definedName name="__MDE31" localSheetId="4">#REF!</definedName>
    <definedName name="__MDE31">#REF!</definedName>
    <definedName name="__MDE32" localSheetId="10">#REF!</definedName>
    <definedName name="__MDE32" localSheetId="9">#REF!</definedName>
    <definedName name="__MDE32" localSheetId="4">#REF!</definedName>
    <definedName name="__MDE32">#REF!</definedName>
    <definedName name="__MDE33" localSheetId="10">#REF!</definedName>
    <definedName name="__MDE33" localSheetId="9">#REF!</definedName>
    <definedName name="__MDE33" localSheetId="4">#REF!</definedName>
    <definedName name="__MDE33">#REF!</definedName>
    <definedName name="__MDE34" localSheetId="10">#REF!</definedName>
    <definedName name="__MDE34" localSheetId="9">#REF!</definedName>
    <definedName name="__MDE34" localSheetId="4">#REF!</definedName>
    <definedName name="__MDE34">#REF!</definedName>
    <definedName name="__MDE35" localSheetId="10">#REF!</definedName>
    <definedName name="__MDE35" localSheetId="9">#REF!</definedName>
    <definedName name="__MDE35" localSheetId="4">#REF!</definedName>
    <definedName name="__MDE35">#REF!</definedName>
    <definedName name="__MDE36" localSheetId="10">#REF!</definedName>
    <definedName name="__MDE36" localSheetId="9">#REF!</definedName>
    <definedName name="__MDE36" localSheetId="4">#REF!</definedName>
    <definedName name="__MDE36">#REF!</definedName>
    <definedName name="__MDE37" localSheetId="10">#REF!</definedName>
    <definedName name="__MDE37" localSheetId="9">#REF!</definedName>
    <definedName name="__MDE37" localSheetId="4">#REF!</definedName>
    <definedName name="__MDE37">#REF!</definedName>
    <definedName name="__MDE38" localSheetId="10">#REF!</definedName>
    <definedName name="__MDE38" localSheetId="9">#REF!</definedName>
    <definedName name="__MDE38" localSheetId="4">#REF!</definedName>
    <definedName name="__MDE38">#REF!</definedName>
    <definedName name="__MDE39" localSheetId="10">#REF!</definedName>
    <definedName name="__MDE39" localSheetId="9">#REF!</definedName>
    <definedName name="__MDE39" localSheetId="4">#REF!</definedName>
    <definedName name="__MDE39">#REF!</definedName>
    <definedName name="__MDE40" localSheetId="10">#REF!</definedName>
    <definedName name="__MDE40" localSheetId="9">#REF!</definedName>
    <definedName name="__MDE40" localSheetId="4">#REF!</definedName>
    <definedName name="__MDE40">#REF!</definedName>
    <definedName name="__MDE41" localSheetId="10">#REF!</definedName>
    <definedName name="__MDE41" localSheetId="9">#REF!</definedName>
    <definedName name="__MDE41" localSheetId="4">#REF!</definedName>
    <definedName name="__MDE41">#REF!</definedName>
    <definedName name="__MDE42" localSheetId="10">#REF!</definedName>
    <definedName name="__MDE42" localSheetId="9">#REF!</definedName>
    <definedName name="__MDE42" localSheetId="4">#REF!</definedName>
    <definedName name="__MDE42">#REF!</definedName>
    <definedName name="__MDE43" localSheetId="10">#REF!</definedName>
    <definedName name="__MDE43" localSheetId="9">#REF!</definedName>
    <definedName name="__MDE43" localSheetId="4">#REF!</definedName>
    <definedName name="__MDE43">#REF!</definedName>
    <definedName name="__MDE44" localSheetId="10">#REF!</definedName>
    <definedName name="__MDE44" localSheetId="9">#REF!</definedName>
    <definedName name="__MDE44" localSheetId="4">#REF!</definedName>
    <definedName name="__MDE44">#REF!</definedName>
    <definedName name="__MDE45" localSheetId="10">#REF!</definedName>
    <definedName name="__MDE45" localSheetId="9">#REF!</definedName>
    <definedName name="__MDE45" localSheetId="4">#REF!</definedName>
    <definedName name="__MDE45">#REF!</definedName>
    <definedName name="__MDE46" localSheetId="10">#REF!</definedName>
    <definedName name="__MDE46" localSheetId="9">#REF!</definedName>
    <definedName name="__MDE46" localSheetId="4">#REF!</definedName>
    <definedName name="__MDE46">#REF!</definedName>
    <definedName name="__MDE47" localSheetId="10">#REF!</definedName>
    <definedName name="__MDE47" localSheetId="9">#REF!</definedName>
    <definedName name="__MDE47" localSheetId="4">#REF!</definedName>
    <definedName name="__MDE47">#REF!</definedName>
    <definedName name="__MDE48" localSheetId="10">#REF!</definedName>
    <definedName name="__MDE48" localSheetId="9">#REF!</definedName>
    <definedName name="__MDE48" localSheetId="4">#REF!</definedName>
    <definedName name="__MDE48">#REF!</definedName>
    <definedName name="__MDE49" localSheetId="10">#REF!</definedName>
    <definedName name="__MDE49" localSheetId="9">#REF!</definedName>
    <definedName name="__MDE49" localSheetId="4">#REF!</definedName>
    <definedName name="__MDE49">#REF!</definedName>
    <definedName name="__MDE50" localSheetId="10">#REF!</definedName>
    <definedName name="__MDE50" localSheetId="9">#REF!</definedName>
    <definedName name="__MDE50" localSheetId="4">#REF!</definedName>
    <definedName name="__MDE50">#REF!</definedName>
    <definedName name="__MDE51" localSheetId="10">#REF!</definedName>
    <definedName name="__MDE51" localSheetId="9">#REF!</definedName>
    <definedName name="__MDE51" localSheetId="4">#REF!</definedName>
    <definedName name="__MDE51">#REF!</definedName>
    <definedName name="__MDE52" localSheetId="10">#REF!</definedName>
    <definedName name="__MDE52" localSheetId="9">#REF!</definedName>
    <definedName name="__MDE52" localSheetId="4">#REF!</definedName>
    <definedName name="__MDE52">#REF!</definedName>
    <definedName name="__MDE53" localSheetId="10">#REF!</definedName>
    <definedName name="__MDE53" localSheetId="9">#REF!</definedName>
    <definedName name="__MDE53" localSheetId="4">#REF!</definedName>
    <definedName name="__MDE53">#REF!</definedName>
    <definedName name="__MDE54" localSheetId="10">#REF!</definedName>
    <definedName name="__MDE54" localSheetId="9">#REF!</definedName>
    <definedName name="__MDE54" localSheetId="4">#REF!</definedName>
    <definedName name="__MDE54">#REF!</definedName>
    <definedName name="__MDE55" localSheetId="10">#REF!</definedName>
    <definedName name="__MDE55" localSheetId="9">#REF!</definedName>
    <definedName name="__MDE55" localSheetId="4">#REF!</definedName>
    <definedName name="__MDE55">#REF!</definedName>
    <definedName name="__MDE56" localSheetId="10">#REF!</definedName>
    <definedName name="__MDE56" localSheetId="9">#REF!</definedName>
    <definedName name="__MDE56" localSheetId="4">#REF!</definedName>
    <definedName name="__MDE56">#REF!</definedName>
    <definedName name="__MDE57" localSheetId="10">#REF!</definedName>
    <definedName name="__MDE57" localSheetId="9">#REF!</definedName>
    <definedName name="__MDE57" localSheetId="4">#REF!</definedName>
    <definedName name="__MDE57">#REF!</definedName>
    <definedName name="__MDE58" localSheetId="10">#REF!</definedName>
    <definedName name="__MDE58" localSheetId="9">#REF!</definedName>
    <definedName name="__MDE58" localSheetId="4">#REF!</definedName>
    <definedName name="__MDE58">#REF!</definedName>
    <definedName name="__MDE59" localSheetId="10">#REF!</definedName>
    <definedName name="__MDE59" localSheetId="9">#REF!</definedName>
    <definedName name="__MDE59" localSheetId="4">#REF!</definedName>
    <definedName name="__MDE59">#REF!</definedName>
    <definedName name="__MDE60" localSheetId="10">#REF!</definedName>
    <definedName name="__MDE60" localSheetId="9">#REF!</definedName>
    <definedName name="__MDE60" localSheetId="4">#REF!</definedName>
    <definedName name="__MDE60">#REF!</definedName>
    <definedName name="__MDE61" localSheetId="10">#REF!</definedName>
    <definedName name="__MDE61" localSheetId="9">#REF!</definedName>
    <definedName name="__MDE61" localSheetId="4">#REF!</definedName>
    <definedName name="__MDE61">#REF!</definedName>
    <definedName name="__MDE62" localSheetId="10">#REF!</definedName>
    <definedName name="__MDE62" localSheetId="9">#REF!</definedName>
    <definedName name="__MDE62" localSheetId="4">#REF!</definedName>
    <definedName name="__MDE62">#REF!</definedName>
    <definedName name="__MDE63" localSheetId="10">#REF!</definedName>
    <definedName name="__MDE63" localSheetId="9">#REF!</definedName>
    <definedName name="__MDE63" localSheetId="4">#REF!</definedName>
    <definedName name="__MDE63">#REF!</definedName>
    <definedName name="__MDE64" localSheetId="10">#REF!</definedName>
    <definedName name="__MDE64" localSheetId="9">#REF!</definedName>
    <definedName name="__MDE64" localSheetId="4">#REF!</definedName>
    <definedName name="__MDE64">#REF!</definedName>
    <definedName name="__MDE65" localSheetId="10">#REF!</definedName>
    <definedName name="__MDE65" localSheetId="9">#REF!</definedName>
    <definedName name="__MDE65" localSheetId="4">#REF!</definedName>
    <definedName name="__MDE65">#REF!</definedName>
    <definedName name="__MDE66" localSheetId="10">#REF!</definedName>
    <definedName name="__MDE66" localSheetId="9">#REF!</definedName>
    <definedName name="__MDE66" localSheetId="4">#REF!</definedName>
    <definedName name="__MDE66">#REF!</definedName>
    <definedName name="__MDE67" localSheetId="10">#REF!</definedName>
    <definedName name="__MDE67" localSheetId="9">#REF!</definedName>
    <definedName name="__MDE67" localSheetId="4">#REF!</definedName>
    <definedName name="__MDE67">#REF!</definedName>
    <definedName name="__MDE68" localSheetId="10">#REF!</definedName>
    <definedName name="__MDE68" localSheetId="9">#REF!</definedName>
    <definedName name="__MDE68" localSheetId="4">#REF!</definedName>
    <definedName name="__MDE68">#REF!</definedName>
    <definedName name="__ME01" localSheetId="10">#REF!</definedName>
    <definedName name="__ME01" localSheetId="9">#REF!</definedName>
    <definedName name="__ME01" localSheetId="4">#REF!</definedName>
    <definedName name="__ME01">#REF!</definedName>
    <definedName name="__ME02" localSheetId="10">#REF!</definedName>
    <definedName name="__ME02" localSheetId="9">#REF!</definedName>
    <definedName name="__ME02" localSheetId="4">#REF!</definedName>
    <definedName name="__ME02">#REF!</definedName>
    <definedName name="__ME03" localSheetId="10">#REF!</definedName>
    <definedName name="__ME03" localSheetId="9">#REF!</definedName>
    <definedName name="__ME03" localSheetId="4">#REF!</definedName>
    <definedName name="__ME03">#REF!</definedName>
    <definedName name="__ME04" localSheetId="10">#REF!</definedName>
    <definedName name="__ME04" localSheetId="9">#REF!</definedName>
    <definedName name="__ME04" localSheetId="4">#REF!</definedName>
    <definedName name="__ME04">#REF!</definedName>
    <definedName name="__ME05" localSheetId="10">#REF!</definedName>
    <definedName name="__ME05" localSheetId="9">#REF!</definedName>
    <definedName name="__ME05" localSheetId="4">#REF!</definedName>
    <definedName name="__ME05">#REF!</definedName>
    <definedName name="__ME06" localSheetId="10">#REF!</definedName>
    <definedName name="__ME06" localSheetId="9">#REF!</definedName>
    <definedName name="__ME06" localSheetId="4">#REF!</definedName>
    <definedName name="__ME06">#REF!</definedName>
    <definedName name="__ME07" localSheetId="10">#REF!</definedName>
    <definedName name="__ME07" localSheetId="9">#REF!</definedName>
    <definedName name="__ME07" localSheetId="4">#REF!</definedName>
    <definedName name="__ME07">#REF!</definedName>
    <definedName name="__ME08" localSheetId="10">#REF!</definedName>
    <definedName name="__ME08" localSheetId="9">#REF!</definedName>
    <definedName name="__ME08" localSheetId="4">#REF!</definedName>
    <definedName name="__ME08">#REF!</definedName>
    <definedName name="__ME09" localSheetId="10">#REF!</definedName>
    <definedName name="__ME09" localSheetId="9">#REF!</definedName>
    <definedName name="__ME09" localSheetId="4">#REF!</definedName>
    <definedName name="__ME09">#REF!</definedName>
    <definedName name="__ME10" localSheetId="10">#REF!</definedName>
    <definedName name="__ME10" localSheetId="9">#REF!</definedName>
    <definedName name="__ME10" localSheetId="4">#REF!</definedName>
    <definedName name="__ME10">#REF!</definedName>
    <definedName name="__ME11" localSheetId="10">#REF!</definedName>
    <definedName name="__ME11" localSheetId="9">#REF!</definedName>
    <definedName name="__ME11" localSheetId="4">#REF!</definedName>
    <definedName name="__ME11">#REF!</definedName>
    <definedName name="__ME12" localSheetId="10">#REF!</definedName>
    <definedName name="__ME12" localSheetId="9">#REF!</definedName>
    <definedName name="__ME12" localSheetId="4">#REF!</definedName>
    <definedName name="__ME12">#REF!</definedName>
    <definedName name="__ME13" localSheetId="10">#REF!</definedName>
    <definedName name="__ME13" localSheetId="9">#REF!</definedName>
    <definedName name="__ME13" localSheetId="4">#REF!</definedName>
    <definedName name="__ME13">#REF!</definedName>
    <definedName name="__ME14" localSheetId="10">#REF!</definedName>
    <definedName name="__ME14" localSheetId="9">#REF!</definedName>
    <definedName name="__ME14" localSheetId="4">#REF!</definedName>
    <definedName name="__ME14">#REF!</definedName>
    <definedName name="__ME15" localSheetId="10">#REF!</definedName>
    <definedName name="__ME15" localSheetId="9">#REF!</definedName>
    <definedName name="__ME15" localSheetId="4">#REF!</definedName>
    <definedName name="__ME15">#REF!</definedName>
    <definedName name="__ME16" localSheetId="10">#REF!</definedName>
    <definedName name="__ME16" localSheetId="9">#REF!</definedName>
    <definedName name="__ME16" localSheetId="4">#REF!</definedName>
    <definedName name="__ME16">#REF!</definedName>
    <definedName name="__ME17" localSheetId="10">#REF!</definedName>
    <definedName name="__ME17" localSheetId="9">#REF!</definedName>
    <definedName name="__ME17" localSheetId="4">#REF!</definedName>
    <definedName name="__ME17">#REF!</definedName>
    <definedName name="__ME18" localSheetId="10">#REF!</definedName>
    <definedName name="__ME18" localSheetId="9">#REF!</definedName>
    <definedName name="__ME18" localSheetId="4">#REF!</definedName>
    <definedName name="__ME18">#REF!</definedName>
    <definedName name="__ME19" localSheetId="10">#REF!</definedName>
    <definedName name="__ME19" localSheetId="9">#REF!</definedName>
    <definedName name="__ME19" localSheetId="4">#REF!</definedName>
    <definedName name="__ME19">#REF!</definedName>
    <definedName name="__ME20" localSheetId="10">#REF!</definedName>
    <definedName name="__ME20" localSheetId="9">#REF!</definedName>
    <definedName name="__ME20" localSheetId="4">#REF!</definedName>
    <definedName name="__ME20">#REF!</definedName>
    <definedName name="__ME21" localSheetId="10">#REF!</definedName>
    <definedName name="__ME21" localSheetId="9">#REF!</definedName>
    <definedName name="__ME21" localSheetId="4">#REF!</definedName>
    <definedName name="__ME21">#REF!</definedName>
    <definedName name="__ME22" localSheetId="10">#REF!</definedName>
    <definedName name="__ME22" localSheetId="9">#REF!</definedName>
    <definedName name="__ME22" localSheetId="4">#REF!</definedName>
    <definedName name="__ME22">#REF!</definedName>
    <definedName name="__ME23" localSheetId="10">#REF!</definedName>
    <definedName name="__ME23" localSheetId="9">#REF!</definedName>
    <definedName name="__ME23" localSheetId="4">#REF!</definedName>
    <definedName name="__ME23">#REF!</definedName>
    <definedName name="__ME24" localSheetId="10">#REF!</definedName>
    <definedName name="__ME24" localSheetId="9">#REF!</definedName>
    <definedName name="__ME24" localSheetId="4">#REF!</definedName>
    <definedName name="__ME24">#REF!</definedName>
    <definedName name="__ME25" localSheetId="10">#REF!</definedName>
    <definedName name="__ME25" localSheetId="9">#REF!</definedName>
    <definedName name="__ME25" localSheetId="4">#REF!</definedName>
    <definedName name="__ME25">#REF!</definedName>
    <definedName name="__ME26" localSheetId="10">#REF!</definedName>
    <definedName name="__ME26" localSheetId="9">#REF!</definedName>
    <definedName name="__ME26" localSheetId="4">#REF!</definedName>
    <definedName name="__ME26">#REF!</definedName>
    <definedName name="__ME27" localSheetId="10">#REF!</definedName>
    <definedName name="__ME27" localSheetId="9">#REF!</definedName>
    <definedName name="__ME27" localSheetId="4">#REF!</definedName>
    <definedName name="__ME27">#REF!</definedName>
    <definedName name="__ME28" localSheetId="10">#REF!</definedName>
    <definedName name="__ME28" localSheetId="9">#REF!</definedName>
    <definedName name="__ME28" localSheetId="4">#REF!</definedName>
    <definedName name="__ME28">#REF!</definedName>
    <definedName name="__ME29" localSheetId="10">#REF!</definedName>
    <definedName name="__ME29" localSheetId="9">#REF!</definedName>
    <definedName name="__ME29" localSheetId="4">#REF!</definedName>
    <definedName name="__ME29">#REF!</definedName>
    <definedName name="__ME30" localSheetId="10">#REF!</definedName>
    <definedName name="__ME30" localSheetId="9">#REF!</definedName>
    <definedName name="__ME30" localSheetId="4">#REF!</definedName>
    <definedName name="__ME30">#REF!</definedName>
    <definedName name="__ME31" localSheetId="10">#REF!</definedName>
    <definedName name="__ME31" localSheetId="9">#REF!</definedName>
    <definedName name="__ME31" localSheetId="4">#REF!</definedName>
    <definedName name="__ME31">#REF!</definedName>
    <definedName name="__ME32" localSheetId="10">#REF!</definedName>
    <definedName name="__ME32" localSheetId="9">#REF!</definedName>
    <definedName name="__ME32" localSheetId="4">#REF!</definedName>
    <definedName name="__ME32">#REF!</definedName>
    <definedName name="__ME33" localSheetId="10">#REF!</definedName>
    <definedName name="__ME33" localSheetId="9">#REF!</definedName>
    <definedName name="__ME33" localSheetId="4">#REF!</definedName>
    <definedName name="__ME33">#REF!</definedName>
    <definedName name="__ME34" localSheetId="10">#REF!</definedName>
    <definedName name="__ME34" localSheetId="9">#REF!</definedName>
    <definedName name="__ME34" localSheetId="4">#REF!</definedName>
    <definedName name="__ME34">#REF!</definedName>
    <definedName name="__ME35" localSheetId="10">#REF!</definedName>
    <definedName name="__ME35" localSheetId="9">#REF!</definedName>
    <definedName name="__ME35" localSheetId="4">#REF!</definedName>
    <definedName name="__ME35">#REF!</definedName>
    <definedName name="__ME36" localSheetId="10">#REF!</definedName>
    <definedName name="__ME36" localSheetId="9">#REF!</definedName>
    <definedName name="__ME36" localSheetId="4">#REF!</definedName>
    <definedName name="__ME36">#REF!</definedName>
    <definedName name="__ME37" localSheetId="10">#REF!</definedName>
    <definedName name="__ME37" localSheetId="9">#REF!</definedName>
    <definedName name="__ME37" localSheetId="4">#REF!</definedName>
    <definedName name="__ME37">#REF!</definedName>
    <definedName name="__ME38" localSheetId="10">#REF!</definedName>
    <definedName name="__ME38" localSheetId="9">#REF!</definedName>
    <definedName name="__ME38" localSheetId="4">#REF!</definedName>
    <definedName name="__ME38">#REF!</definedName>
    <definedName name="__ME39" localSheetId="10">#REF!</definedName>
    <definedName name="__ME39" localSheetId="9">#REF!</definedName>
    <definedName name="__ME39" localSheetId="4">#REF!</definedName>
    <definedName name="__ME39">#REF!</definedName>
    <definedName name="__ME40" localSheetId="10">#REF!</definedName>
    <definedName name="__ME40" localSheetId="9">#REF!</definedName>
    <definedName name="__ME40" localSheetId="4">#REF!</definedName>
    <definedName name="__ME40">#REF!</definedName>
    <definedName name="__ME41" localSheetId="10">#REF!</definedName>
    <definedName name="__ME41" localSheetId="9">#REF!</definedName>
    <definedName name="__ME41" localSheetId="4">#REF!</definedName>
    <definedName name="__ME41">#REF!</definedName>
    <definedName name="__ME42" localSheetId="10">#REF!</definedName>
    <definedName name="__ME42" localSheetId="9">#REF!</definedName>
    <definedName name="__ME42" localSheetId="4">#REF!</definedName>
    <definedName name="__ME42">#REF!</definedName>
    <definedName name="__ME43" localSheetId="10">#REF!</definedName>
    <definedName name="__ME43" localSheetId="9">#REF!</definedName>
    <definedName name="__ME43" localSheetId="4">#REF!</definedName>
    <definedName name="__ME43">#REF!</definedName>
    <definedName name="__ME44" localSheetId="10">#REF!</definedName>
    <definedName name="__ME44" localSheetId="9">#REF!</definedName>
    <definedName name="__ME44" localSheetId="4">#REF!</definedName>
    <definedName name="__ME44">#REF!</definedName>
    <definedName name="__ME45" localSheetId="10">#REF!</definedName>
    <definedName name="__ME45" localSheetId="9">#REF!</definedName>
    <definedName name="__ME45" localSheetId="4">#REF!</definedName>
    <definedName name="__ME45">#REF!</definedName>
    <definedName name="__ME46" localSheetId="10">#REF!</definedName>
    <definedName name="__ME46" localSheetId="9">#REF!</definedName>
    <definedName name="__ME46" localSheetId="4">#REF!</definedName>
    <definedName name="__ME46">#REF!</definedName>
    <definedName name="__ME47" localSheetId="10">#REF!</definedName>
    <definedName name="__ME47" localSheetId="9">#REF!</definedName>
    <definedName name="__ME47" localSheetId="4">#REF!</definedName>
    <definedName name="__ME47">#REF!</definedName>
    <definedName name="__ME48" localSheetId="10">#REF!</definedName>
    <definedName name="__ME48" localSheetId="9">#REF!</definedName>
    <definedName name="__ME48" localSheetId="4">#REF!</definedName>
    <definedName name="__ME48">#REF!</definedName>
    <definedName name="__ME49" localSheetId="10">#REF!</definedName>
    <definedName name="__ME49" localSheetId="9">#REF!</definedName>
    <definedName name="__ME49" localSheetId="4">#REF!</definedName>
    <definedName name="__ME49">#REF!</definedName>
    <definedName name="__ME50" localSheetId="10">#REF!</definedName>
    <definedName name="__ME50" localSheetId="9">#REF!</definedName>
    <definedName name="__ME50" localSheetId="4">#REF!</definedName>
    <definedName name="__ME50">#REF!</definedName>
    <definedName name="__ME51" localSheetId="10">#REF!</definedName>
    <definedName name="__ME51" localSheetId="9">#REF!</definedName>
    <definedName name="__ME51" localSheetId="4">#REF!</definedName>
    <definedName name="__ME51">#REF!</definedName>
    <definedName name="__ME52" localSheetId="10">#REF!</definedName>
    <definedName name="__ME52" localSheetId="9">#REF!</definedName>
    <definedName name="__ME52" localSheetId="4">#REF!</definedName>
    <definedName name="__ME52">#REF!</definedName>
    <definedName name="__ME53" localSheetId="10">#REF!</definedName>
    <definedName name="__ME53" localSheetId="9">#REF!</definedName>
    <definedName name="__ME53" localSheetId="4">#REF!</definedName>
    <definedName name="__ME53">#REF!</definedName>
    <definedName name="__ME54" localSheetId="10">#REF!</definedName>
    <definedName name="__ME54" localSheetId="9">#REF!</definedName>
    <definedName name="__ME54" localSheetId="4">#REF!</definedName>
    <definedName name="__ME54">#REF!</definedName>
    <definedName name="__ME55" localSheetId="10">#REF!</definedName>
    <definedName name="__ME55" localSheetId="9">#REF!</definedName>
    <definedName name="__ME55" localSheetId="4">#REF!</definedName>
    <definedName name="__ME55">#REF!</definedName>
    <definedName name="__ME56" localSheetId="10">#REF!</definedName>
    <definedName name="__ME56" localSheetId="9">#REF!</definedName>
    <definedName name="__ME56" localSheetId="4">#REF!</definedName>
    <definedName name="__ME56">#REF!</definedName>
    <definedName name="__ME57" localSheetId="10">#REF!</definedName>
    <definedName name="__ME57" localSheetId="9">#REF!</definedName>
    <definedName name="__ME57" localSheetId="4">#REF!</definedName>
    <definedName name="__ME57">#REF!</definedName>
    <definedName name="__ME58" localSheetId="10">#REF!</definedName>
    <definedName name="__ME58" localSheetId="9">#REF!</definedName>
    <definedName name="__ME58" localSheetId="4">#REF!</definedName>
    <definedName name="__ME58">#REF!</definedName>
    <definedName name="__ME59" localSheetId="10">#REF!</definedName>
    <definedName name="__ME59" localSheetId="9">#REF!</definedName>
    <definedName name="__ME59" localSheetId="4">#REF!</definedName>
    <definedName name="__ME59">#REF!</definedName>
    <definedName name="__ME60" localSheetId="10">#REF!</definedName>
    <definedName name="__ME60" localSheetId="9">#REF!</definedName>
    <definedName name="__ME60" localSheetId="4">#REF!</definedName>
    <definedName name="__ME60">#REF!</definedName>
    <definedName name="__ME61" localSheetId="10">#REF!</definedName>
    <definedName name="__ME61" localSheetId="9">#REF!</definedName>
    <definedName name="__ME61" localSheetId="4">#REF!</definedName>
    <definedName name="__ME61">#REF!</definedName>
    <definedName name="__ME62" localSheetId="10">#REF!</definedName>
    <definedName name="__ME62" localSheetId="9">#REF!</definedName>
    <definedName name="__ME62" localSheetId="4">#REF!</definedName>
    <definedName name="__ME62">#REF!</definedName>
    <definedName name="__ME63" localSheetId="10">#REF!</definedName>
    <definedName name="__ME63" localSheetId="9">#REF!</definedName>
    <definedName name="__ME63" localSheetId="4">#REF!</definedName>
    <definedName name="__ME63">#REF!</definedName>
    <definedName name="__ME64" localSheetId="10">#REF!</definedName>
    <definedName name="__ME64" localSheetId="9">#REF!</definedName>
    <definedName name="__ME64" localSheetId="4">#REF!</definedName>
    <definedName name="__ME64">#REF!</definedName>
    <definedName name="__ME65" localSheetId="10">#REF!</definedName>
    <definedName name="__ME65" localSheetId="9">#REF!</definedName>
    <definedName name="__ME65" localSheetId="4">#REF!</definedName>
    <definedName name="__ME65">#REF!</definedName>
    <definedName name="__ME66" localSheetId="10">#REF!</definedName>
    <definedName name="__ME66" localSheetId="9">#REF!</definedName>
    <definedName name="__ME66" localSheetId="4">#REF!</definedName>
    <definedName name="__ME66">#REF!</definedName>
    <definedName name="__ME67" localSheetId="10">#REF!</definedName>
    <definedName name="__ME67" localSheetId="9">#REF!</definedName>
    <definedName name="__ME67" localSheetId="4">#REF!</definedName>
    <definedName name="__ME67">#REF!</definedName>
    <definedName name="__ME68" localSheetId="10">#REF!</definedName>
    <definedName name="__ME68" localSheetId="9">#REF!</definedName>
    <definedName name="__ME68" localSheetId="4">#REF!</definedName>
    <definedName name="__ME68">#REF!</definedName>
    <definedName name="__PVC1" localSheetId="10">#REF!</definedName>
    <definedName name="__PVC1" localSheetId="9">#REF!</definedName>
    <definedName name="__PVC1" localSheetId="4">#REF!</definedName>
    <definedName name="__PVC1">#REF!</definedName>
    <definedName name="__PVC2" localSheetId="10">#REF!</definedName>
    <definedName name="__PVC2" localSheetId="9">#REF!</definedName>
    <definedName name="__PVC2" localSheetId="4">#REF!</definedName>
    <definedName name="__PVC2">#REF!</definedName>
    <definedName name="__PVC4" localSheetId="10">#REF!</definedName>
    <definedName name="__PVC4" localSheetId="9">#REF!</definedName>
    <definedName name="__PVC4" localSheetId="4">#REF!</definedName>
    <definedName name="__PVC4">#REF!</definedName>
    <definedName name="__PVC6" localSheetId="10">#REF!</definedName>
    <definedName name="__PVC6" localSheetId="9">#REF!</definedName>
    <definedName name="__PVC6" localSheetId="4">#REF!</definedName>
    <definedName name="__PVC6">#REF!</definedName>
    <definedName name="__SAK1" localSheetId="10">#REF!</definedName>
    <definedName name="__SAK1" localSheetId="9">#REF!</definedName>
    <definedName name="__SAK1" localSheetId="4">#REF!</definedName>
    <definedName name="__SAK1">#REF!</definedName>
    <definedName name="_0" localSheetId="10">'[7]1_boq'!#REF!</definedName>
    <definedName name="_0" localSheetId="9">'[7]1_boq'!#REF!</definedName>
    <definedName name="_0" localSheetId="4">'[7]1_boq'!#REF!</definedName>
    <definedName name="_0">'[7]1_boq'!#REF!</definedName>
    <definedName name="_1">#N/A</definedName>
    <definedName name="_1__123Graph_AG_FLOW" hidden="1">[8]TJ1Q47!$H$7:$H$31</definedName>
    <definedName name="_2__123Graph_AG_KUM" hidden="1">[8]TJ1Q47!$N$7:$N$31</definedName>
    <definedName name="_3__123Graph_BG_FLOW" hidden="1">[8]TJ1Q47!$F$7:$F$31</definedName>
    <definedName name="_4__123Graph_BG_KUM" hidden="1">[8]TJ1Q47!$L$7:$L$31</definedName>
    <definedName name="_47_N_502273_321432" localSheetId="7">#REF!</definedName>
    <definedName name="_47_N_502273_321432">#REF!</definedName>
    <definedName name="_5__123Graph_CG_KUM" hidden="1">[8]TJ1Q47!$J$7:$J$31</definedName>
    <definedName name="_6__123Graph_XG_FLOW" hidden="1">[8]TJ1Q47!$B$7:$B$31</definedName>
    <definedName name="_7.1__2" localSheetId="10">'[9]D7(1)'!#REF!</definedName>
    <definedName name="_7.1__2" localSheetId="9">'[9]D7(1)'!#REF!</definedName>
    <definedName name="_7.1__2" localSheetId="4">'[9]D7(1)'!#REF!</definedName>
    <definedName name="_7.1__2">'[9]D7(1)'!#REF!</definedName>
    <definedName name="_7__123Graph_XG_KUM" hidden="1">[8]TJ1Q47!$B$7:$B$31</definedName>
    <definedName name="_a" localSheetId="10">#REF!</definedName>
    <definedName name="_a" localSheetId="11">#REF!</definedName>
    <definedName name="_a" localSheetId="9">#REF!</definedName>
    <definedName name="_a" localSheetId="4">#REF!</definedName>
    <definedName name="_a">#REF!</definedName>
    <definedName name="_aaa1" localSheetId="10">#REF!</definedName>
    <definedName name="_aaa1" localSheetId="9">#REF!</definedName>
    <definedName name="_aaa1" localSheetId="4">#REF!</definedName>
    <definedName name="_aaa1">#REF!</definedName>
    <definedName name="_bln2" localSheetId="10">#REF!</definedName>
    <definedName name="_bln2" localSheetId="9">#REF!</definedName>
    <definedName name="_bln2" localSheetId="4">#REF!</definedName>
    <definedName name="_bln2">#REF!</definedName>
    <definedName name="_COR135" localSheetId="10">[5]Anl!#REF!</definedName>
    <definedName name="_COR135" localSheetId="11">[5]Anl!#REF!</definedName>
    <definedName name="_COR135" localSheetId="9">[5]Anl!#REF!</definedName>
    <definedName name="_COR135" localSheetId="4">[5]Anl!#REF!</definedName>
    <definedName name="_COR135">[5]Anl!#REF!</definedName>
    <definedName name="_DIV1" localSheetId="5">'[10]Kuantitas &amp; Harga'!$H$21</definedName>
    <definedName name="_DIV1" localSheetId="6">'[10]Kuantitas &amp; Harga'!$H$21</definedName>
    <definedName name="_DIV1">[11]BOQ!$G$19</definedName>
    <definedName name="_DIV10" localSheetId="5">'[10]Kuantitas &amp; Harga'!$H$500</definedName>
    <definedName name="_DIV10" localSheetId="6">'[10]Kuantitas &amp; Harga'!$H$500</definedName>
    <definedName name="_DIV10">[11]BOQ!$G$312</definedName>
    <definedName name="_DIV11" localSheetId="10">'[6]Kuantitas &amp; Harga'!#REF!</definedName>
    <definedName name="_DIV11" localSheetId="11">'[6]Kuantitas &amp; Harga'!#REF!</definedName>
    <definedName name="_DIV11" localSheetId="9">'[6]Kuantitas &amp; Harga'!#REF!</definedName>
    <definedName name="_DIV11" localSheetId="4">'[6]Kuantitas &amp; Harga'!#REF!</definedName>
    <definedName name="_DIV11">'[6]Kuantitas &amp; Harga'!#REF!</definedName>
    <definedName name="_DIV2" localSheetId="5">'[10]Kuantitas &amp; Harga'!$H$43</definedName>
    <definedName name="_DIV2" localSheetId="6">'[10]Kuantitas &amp; Harga'!$H$43</definedName>
    <definedName name="_DIV2">[11]BOQ!$G$37</definedName>
    <definedName name="_DIV3" localSheetId="5">'[10]Kuantitas &amp; Harga'!$H$65</definedName>
    <definedName name="_DIV3" localSheetId="6">'[10]Kuantitas &amp; Harga'!$H$65</definedName>
    <definedName name="_DIV3">[11]BOQ!$G$60</definedName>
    <definedName name="_DIV4" localSheetId="5">'[10]Kuantitas &amp; Harga'!$H$99</definedName>
    <definedName name="_DIV4" localSheetId="6">'[10]Kuantitas &amp; Harga'!$H$99</definedName>
    <definedName name="_DIV4">[11]BOQ!$G$73</definedName>
    <definedName name="_DIV5" localSheetId="5">'[10]Kuantitas &amp; Harga'!$H$116</definedName>
    <definedName name="_DIV5" localSheetId="6">'[10]Kuantitas &amp; Harga'!$H$116</definedName>
    <definedName name="_DIV5">[11]BOQ!$G$86</definedName>
    <definedName name="_DIV6" localSheetId="5">'[10]Kuantitas &amp; Harga'!$H$177</definedName>
    <definedName name="_DIV6" localSheetId="6">'[10]Kuantitas &amp; Harga'!$H$177</definedName>
    <definedName name="_DIV6">[11]BOQ!$G$124</definedName>
    <definedName name="_DIV7" localSheetId="10">'[6]Kuantitas &amp; Harga'!#REF!</definedName>
    <definedName name="_DIV7" localSheetId="5">'[10]Kuantitas &amp; Harga'!$H$343</definedName>
    <definedName name="_DIV7" localSheetId="6">'[10]Kuantitas &amp; Harga'!$H$343</definedName>
    <definedName name="_DIV7" localSheetId="9">'[6]Kuantitas &amp; Harga'!#REF!</definedName>
    <definedName name="_DIV7" localSheetId="4">'[6]Kuantitas &amp; Harga'!#REF!</definedName>
    <definedName name="_DIV7">'[6]Kuantitas &amp; Harga'!#REF!</definedName>
    <definedName name="_DIV8" localSheetId="5">'[10]Kuantitas &amp; Harga'!$H$370</definedName>
    <definedName name="_DIV8" localSheetId="6">'[10]Kuantitas &amp; Harga'!$H$370</definedName>
    <definedName name="_DIV8">[11]BOQ!$G$275</definedName>
    <definedName name="_DIV9" localSheetId="5">'[10]Kuantitas &amp; Harga'!$H$437</definedName>
    <definedName name="_DIV9" localSheetId="6">'[10]Kuantitas &amp; Harga'!$H$437</definedName>
    <definedName name="_DIV9">[11]BOQ!$G$301</definedName>
    <definedName name="_EEE01" localSheetId="10">#REF!</definedName>
    <definedName name="_EEE01" localSheetId="11">#REF!</definedName>
    <definedName name="_EEE01" localSheetId="9">#REF!</definedName>
    <definedName name="_EEE01" localSheetId="4">#REF!</definedName>
    <definedName name="_EEE01">#REF!</definedName>
    <definedName name="_EEE02" localSheetId="10">#REF!</definedName>
    <definedName name="_EEE02" localSheetId="11">#REF!</definedName>
    <definedName name="_EEE02" localSheetId="9">#REF!</definedName>
    <definedName name="_EEE02" localSheetId="4">#REF!</definedName>
    <definedName name="_EEE02">#REF!</definedName>
    <definedName name="_EEE03" localSheetId="10">#REF!</definedName>
    <definedName name="_EEE03" localSheetId="11">#REF!</definedName>
    <definedName name="_EEE03" localSheetId="9">#REF!</definedName>
    <definedName name="_EEE03" localSheetId="4">#REF!</definedName>
    <definedName name="_EEE03">#REF!</definedName>
    <definedName name="_EEE04" localSheetId="10">#REF!</definedName>
    <definedName name="_EEE04" localSheetId="9">#REF!</definedName>
    <definedName name="_EEE04" localSheetId="4">#REF!</definedName>
    <definedName name="_EEE04">#REF!</definedName>
    <definedName name="_EEE05" localSheetId="10">#REF!</definedName>
    <definedName name="_EEE05" localSheetId="9">#REF!</definedName>
    <definedName name="_EEE05" localSheetId="4">#REF!</definedName>
    <definedName name="_EEE05">#REF!</definedName>
    <definedName name="_EEE06" localSheetId="10">#REF!</definedName>
    <definedName name="_EEE06" localSheetId="9">#REF!</definedName>
    <definedName name="_EEE06" localSheetId="4">#REF!</definedName>
    <definedName name="_EEE06">#REF!</definedName>
    <definedName name="_EEE07" localSheetId="10">#REF!</definedName>
    <definedName name="_EEE07" localSheetId="9">#REF!</definedName>
    <definedName name="_EEE07" localSheetId="4">#REF!</definedName>
    <definedName name="_EEE07">#REF!</definedName>
    <definedName name="_EEE08" localSheetId="10">#REF!</definedName>
    <definedName name="_EEE08" localSheetId="9">#REF!</definedName>
    <definedName name="_EEE08" localSheetId="4">#REF!</definedName>
    <definedName name="_EEE08">#REF!</definedName>
    <definedName name="_EEE09" localSheetId="10">#REF!</definedName>
    <definedName name="_EEE09" localSheetId="9">#REF!</definedName>
    <definedName name="_EEE09" localSheetId="4">#REF!</definedName>
    <definedName name="_EEE09">#REF!</definedName>
    <definedName name="_EEE10" localSheetId="10">#REF!</definedName>
    <definedName name="_EEE10" localSheetId="9">#REF!</definedName>
    <definedName name="_EEE10" localSheetId="4">#REF!</definedName>
    <definedName name="_EEE10">#REF!</definedName>
    <definedName name="_EEE11" localSheetId="10">#REF!</definedName>
    <definedName name="_EEE11" localSheetId="9">#REF!</definedName>
    <definedName name="_EEE11" localSheetId="4">#REF!</definedName>
    <definedName name="_EEE11">#REF!</definedName>
    <definedName name="_EEE12" localSheetId="10">#REF!</definedName>
    <definedName name="_EEE12" localSheetId="9">#REF!</definedName>
    <definedName name="_EEE12" localSheetId="4">#REF!</definedName>
    <definedName name="_EEE12">#REF!</definedName>
    <definedName name="_EEE13" localSheetId="10">#REF!</definedName>
    <definedName name="_EEE13" localSheetId="9">#REF!</definedName>
    <definedName name="_EEE13" localSheetId="4">#REF!</definedName>
    <definedName name="_EEE13">#REF!</definedName>
    <definedName name="_EEE14" localSheetId="10">#REF!</definedName>
    <definedName name="_EEE14" localSheetId="9">#REF!</definedName>
    <definedName name="_EEE14" localSheetId="4">#REF!</definedName>
    <definedName name="_EEE14">#REF!</definedName>
    <definedName name="_EEE15" localSheetId="10">#REF!</definedName>
    <definedName name="_EEE15" localSheetId="9">#REF!</definedName>
    <definedName name="_EEE15" localSheetId="4">#REF!</definedName>
    <definedName name="_EEE15">#REF!</definedName>
    <definedName name="_EEE16" localSheetId="10">#REF!</definedName>
    <definedName name="_EEE16" localSheetId="9">#REF!</definedName>
    <definedName name="_EEE16" localSheetId="4">#REF!</definedName>
    <definedName name="_EEE16">#REF!</definedName>
    <definedName name="_EEE17" localSheetId="10">#REF!</definedName>
    <definedName name="_EEE17" localSheetId="9">#REF!</definedName>
    <definedName name="_EEE17" localSheetId="4">#REF!</definedName>
    <definedName name="_EEE17">#REF!</definedName>
    <definedName name="_EEE18" localSheetId="10">#REF!</definedName>
    <definedName name="_EEE18" localSheetId="9">#REF!</definedName>
    <definedName name="_EEE18" localSheetId="4">#REF!</definedName>
    <definedName name="_EEE18">#REF!</definedName>
    <definedName name="_EEE19" localSheetId="10">#REF!</definedName>
    <definedName name="_EEE19" localSheetId="9">#REF!</definedName>
    <definedName name="_EEE19" localSheetId="4">#REF!</definedName>
    <definedName name="_EEE19">#REF!</definedName>
    <definedName name="_EEE20" localSheetId="10">#REF!</definedName>
    <definedName name="_EEE20" localSheetId="9">#REF!</definedName>
    <definedName name="_EEE20" localSheetId="4">#REF!</definedName>
    <definedName name="_EEE20">#REF!</definedName>
    <definedName name="_EEE21" localSheetId="10">#REF!</definedName>
    <definedName name="_EEE21" localSheetId="9">#REF!</definedName>
    <definedName name="_EEE21" localSheetId="4">#REF!</definedName>
    <definedName name="_EEE21">#REF!</definedName>
    <definedName name="_EEE22" localSheetId="10">#REF!</definedName>
    <definedName name="_EEE22" localSheetId="9">#REF!</definedName>
    <definedName name="_EEE22" localSheetId="4">#REF!</definedName>
    <definedName name="_EEE22">#REF!</definedName>
    <definedName name="_EEE23" localSheetId="10">#REF!</definedName>
    <definedName name="_EEE23" localSheetId="9">#REF!</definedName>
    <definedName name="_EEE23" localSheetId="4">#REF!</definedName>
    <definedName name="_EEE23">#REF!</definedName>
    <definedName name="_EEE24" localSheetId="10">#REF!</definedName>
    <definedName name="_EEE24" localSheetId="9">#REF!</definedName>
    <definedName name="_EEE24" localSheetId="4">#REF!</definedName>
    <definedName name="_EEE24">#REF!</definedName>
    <definedName name="_EEE25" localSheetId="10">#REF!</definedName>
    <definedName name="_EEE25" localSheetId="9">#REF!</definedName>
    <definedName name="_EEE25" localSheetId="4">#REF!</definedName>
    <definedName name="_EEE25">#REF!</definedName>
    <definedName name="_EEE26" localSheetId="10">#REF!</definedName>
    <definedName name="_EEE26" localSheetId="9">#REF!</definedName>
    <definedName name="_EEE26" localSheetId="4">#REF!</definedName>
    <definedName name="_EEE26">#REF!</definedName>
    <definedName name="_EEE27" localSheetId="10">#REF!</definedName>
    <definedName name="_EEE27" localSheetId="9">#REF!</definedName>
    <definedName name="_EEE27" localSheetId="4">#REF!</definedName>
    <definedName name="_EEE27">#REF!</definedName>
    <definedName name="_EEE28" localSheetId="10">#REF!</definedName>
    <definedName name="_EEE28" localSheetId="9">#REF!</definedName>
    <definedName name="_EEE28" localSheetId="4">#REF!</definedName>
    <definedName name="_EEE28">#REF!</definedName>
    <definedName name="_EEE29" localSheetId="10">#REF!</definedName>
    <definedName name="_EEE29" localSheetId="9">#REF!</definedName>
    <definedName name="_EEE29" localSheetId="4">#REF!</definedName>
    <definedName name="_EEE29">#REF!</definedName>
    <definedName name="_EEE30" localSheetId="10">#REF!</definedName>
    <definedName name="_EEE30" localSheetId="9">#REF!</definedName>
    <definedName name="_EEE30" localSheetId="4">#REF!</definedName>
    <definedName name="_EEE30">#REF!</definedName>
    <definedName name="_EEE31" localSheetId="10">#REF!</definedName>
    <definedName name="_EEE31" localSheetId="9">#REF!</definedName>
    <definedName name="_EEE31" localSheetId="4">#REF!</definedName>
    <definedName name="_EEE31">#REF!</definedName>
    <definedName name="_EEE32" localSheetId="10">#REF!</definedName>
    <definedName name="_EEE32" localSheetId="9">#REF!</definedName>
    <definedName name="_EEE32" localSheetId="4">#REF!</definedName>
    <definedName name="_EEE32">#REF!</definedName>
    <definedName name="_EEE33" localSheetId="10">#REF!</definedName>
    <definedName name="_EEE33" localSheetId="9">#REF!</definedName>
    <definedName name="_EEE33" localSheetId="4">#REF!</definedName>
    <definedName name="_EEE33">#REF!</definedName>
    <definedName name="_Fill" localSheetId="10" hidden="1">#REF!</definedName>
    <definedName name="_Fill" localSheetId="9" hidden="1">#REF!</definedName>
    <definedName name="_Fill" localSheetId="4" hidden="1">#REF!</definedName>
    <definedName name="_Fill" hidden="1">#REF!</definedName>
    <definedName name="_xlnm._FilterDatabase" hidden="1">'[12]BLANKO HIT.'!$A$1:$CT$33</definedName>
    <definedName name="_HAL1" localSheetId="10">#REF!</definedName>
    <definedName name="_HAL1" localSheetId="9">#REF!</definedName>
    <definedName name="_HAL1" localSheetId="4">#REF!</definedName>
    <definedName name="_HAL1">#REF!</definedName>
    <definedName name="_HAL2" localSheetId="10">#REF!</definedName>
    <definedName name="_HAL2" localSheetId="9">#REF!</definedName>
    <definedName name="_HAL2" localSheetId="4">#REF!</definedName>
    <definedName name="_HAL2">#REF!</definedName>
    <definedName name="_HAL3" localSheetId="10">#REF!</definedName>
    <definedName name="_HAL3" localSheetId="9">#REF!</definedName>
    <definedName name="_HAL3" localSheetId="4">#REF!</definedName>
    <definedName name="_HAL3">#REF!</definedName>
    <definedName name="_HAL4" localSheetId="10">#REF!</definedName>
    <definedName name="_HAL4" localSheetId="9">#REF!</definedName>
    <definedName name="_HAL4" localSheetId="4">#REF!</definedName>
    <definedName name="_HAL4">#REF!</definedName>
    <definedName name="_HAL5" localSheetId="10">'[6]Kuantitas &amp; Harga'!#REF!</definedName>
    <definedName name="_HAL5" localSheetId="9">'[6]Kuantitas &amp; Harga'!#REF!</definedName>
    <definedName name="_HAL5" localSheetId="4">'[6]Kuantitas &amp; Harga'!#REF!</definedName>
    <definedName name="_HAL5">'[6]Kuantitas &amp; Harga'!#REF!</definedName>
    <definedName name="_HAL6" localSheetId="10">'[6]Kuantitas &amp; Harga'!#REF!</definedName>
    <definedName name="_HAL6" localSheetId="9">'[6]Kuantitas &amp; Harga'!#REF!</definedName>
    <definedName name="_HAL6" localSheetId="4">'[6]Kuantitas &amp; Harga'!#REF!</definedName>
    <definedName name="_HAL6">'[6]Kuantitas &amp; Harga'!#REF!</definedName>
    <definedName name="_HAL7" localSheetId="10">#REF!</definedName>
    <definedName name="_HAL7" localSheetId="9">#REF!</definedName>
    <definedName name="_HAL7" localSheetId="4">#REF!</definedName>
    <definedName name="_HAL7">#REF!</definedName>
    <definedName name="_HAL8" localSheetId="10">#REF!</definedName>
    <definedName name="_HAL8" localSheetId="9">#REF!</definedName>
    <definedName name="_HAL8" localSheetId="4">#REF!</definedName>
    <definedName name="_HAL8">#REF!</definedName>
    <definedName name="_jum1" localSheetId="10">#REF!</definedName>
    <definedName name="_jum1" localSheetId="9">#REF!</definedName>
    <definedName name="_jum1" localSheetId="4">#REF!</definedName>
    <definedName name="_jum1">#REF!</definedName>
    <definedName name="_jum10" localSheetId="10">#REF!</definedName>
    <definedName name="_jum10" localSheetId="9">#REF!</definedName>
    <definedName name="_jum10" localSheetId="4">#REF!</definedName>
    <definedName name="_jum10">#REF!</definedName>
    <definedName name="_jum2" localSheetId="10">#REF!</definedName>
    <definedName name="_jum2" localSheetId="9">#REF!</definedName>
    <definedName name="_jum2" localSheetId="4">#REF!</definedName>
    <definedName name="_jum2">#REF!</definedName>
    <definedName name="_jum3" localSheetId="10">#REF!</definedName>
    <definedName name="_jum3" localSheetId="9">#REF!</definedName>
    <definedName name="_jum3" localSheetId="4">#REF!</definedName>
    <definedName name="_jum3">#REF!</definedName>
    <definedName name="_jum4" localSheetId="10">#REF!</definedName>
    <definedName name="_jum4" localSheetId="9">#REF!</definedName>
    <definedName name="_jum4" localSheetId="4">#REF!</definedName>
    <definedName name="_jum4">#REF!</definedName>
    <definedName name="_jum5" localSheetId="10">#REF!</definedName>
    <definedName name="_jum5" localSheetId="9">#REF!</definedName>
    <definedName name="_jum5" localSheetId="4">#REF!</definedName>
    <definedName name="_jum5">#REF!</definedName>
    <definedName name="_jum6" localSheetId="10">#REF!</definedName>
    <definedName name="_jum6" localSheetId="9">#REF!</definedName>
    <definedName name="_jum6" localSheetId="4">#REF!</definedName>
    <definedName name="_jum6">#REF!</definedName>
    <definedName name="_jum7" localSheetId="10">#REF!</definedName>
    <definedName name="_jum7" localSheetId="9">#REF!</definedName>
    <definedName name="_jum7" localSheetId="4">#REF!</definedName>
    <definedName name="_jum7">#REF!</definedName>
    <definedName name="_jum8" localSheetId="10">#REF!</definedName>
    <definedName name="_jum8" localSheetId="9">#REF!</definedName>
    <definedName name="_jum8" localSheetId="4">#REF!</definedName>
    <definedName name="_jum8">#REF!</definedName>
    <definedName name="_jum9" localSheetId="10">#REF!</definedName>
    <definedName name="_jum9" localSheetId="9">#REF!</definedName>
    <definedName name="_jum9" localSheetId="4">#REF!</definedName>
    <definedName name="_jum9">#REF!</definedName>
    <definedName name="_Key1" hidden="1">[13]Schdule!$Z$16</definedName>
    <definedName name="_LLL01" localSheetId="10">#REF!</definedName>
    <definedName name="_LLL01" localSheetId="9">#REF!</definedName>
    <definedName name="_LLL01" localSheetId="4">#REF!</definedName>
    <definedName name="_LLL01">#REF!</definedName>
    <definedName name="_LLL02" localSheetId="10">#REF!</definedName>
    <definedName name="_LLL02" localSheetId="9">#REF!</definedName>
    <definedName name="_LLL02" localSheetId="4">#REF!</definedName>
    <definedName name="_LLL02">#REF!</definedName>
    <definedName name="_LLL03" localSheetId="10">#REF!</definedName>
    <definedName name="_LLL03" localSheetId="9">#REF!</definedName>
    <definedName name="_LLL03" localSheetId="4">#REF!</definedName>
    <definedName name="_LLL03">#REF!</definedName>
    <definedName name="_LLL04" localSheetId="10">#REF!</definedName>
    <definedName name="_LLL04" localSheetId="9">#REF!</definedName>
    <definedName name="_LLL04" localSheetId="4">#REF!</definedName>
    <definedName name="_LLL04">#REF!</definedName>
    <definedName name="_LLL05" localSheetId="10">#REF!</definedName>
    <definedName name="_LLL05" localSheetId="9">#REF!</definedName>
    <definedName name="_LLL05" localSheetId="4">#REF!</definedName>
    <definedName name="_LLL05">#REF!</definedName>
    <definedName name="_LLL06" localSheetId="10">#REF!</definedName>
    <definedName name="_LLL06" localSheetId="9">#REF!</definedName>
    <definedName name="_LLL06" localSheetId="4">#REF!</definedName>
    <definedName name="_LLL06">#REF!</definedName>
    <definedName name="_LLL07" localSheetId="10">#REF!</definedName>
    <definedName name="_LLL07" localSheetId="9">#REF!</definedName>
    <definedName name="_LLL07" localSheetId="4">#REF!</definedName>
    <definedName name="_LLL07">#REF!</definedName>
    <definedName name="_LLL08" localSheetId="10">#REF!</definedName>
    <definedName name="_LLL08" localSheetId="9">#REF!</definedName>
    <definedName name="_LLL08" localSheetId="4">#REF!</definedName>
    <definedName name="_LLL08">#REF!</definedName>
    <definedName name="_LLL09" localSheetId="10">#REF!</definedName>
    <definedName name="_LLL09" localSheetId="9">#REF!</definedName>
    <definedName name="_LLL09" localSheetId="4">#REF!</definedName>
    <definedName name="_LLL09">#REF!</definedName>
    <definedName name="_LLL10" localSheetId="10">#REF!</definedName>
    <definedName name="_LLL10" localSheetId="9">#REF!</definedName>
    <definedName name="_LLL10" localSheetId="4">#REF!</definedName>
    <definedName name="_LLL10">#REF!</definedName>
    <definedName name="_LLL11" localSheetId="10">#REF!</definedName>
    <definedName name="_LLL11" localSheetId="9">#REF!</definedName>
    <definedName name="_LLL11" localSheetId="4">#REF!</definedName>
    <definedName name="_LLL11">#REF!</definedName>
    <definedName name="_M" localSheetId="10">'[7]1_boq'!#REF!</definedName>
    <definedName name="_M" localSheetId="11">'[7]1_boq'!#REF!</definedName>
    <definedName name="_M" localSheetId="9">'[7]1_boq'!#REF!</definedName>
    <definedName name="_M" localSheetId="4">'[7]1_boq'!#REF!</definedName>
    <definedName name="_M">'[7]1_boq'!#REF!</definedName>
    <definedName name="_MDE01" localSheetId="10">#REF!</definedName>
    <definedName name="_MDE01" localSheetId="11">#REF!</definedName>
    <definedName name="_MDE01" localSheetId="9">#REF!</definedName>
    <definedName name="_MDE01" localSheetId="4">#REF!</definedName>
    <definedName name="_MDE01">#REF!</definedName>
    <definedName name="_MDE02" localSheetId="10">#REF!</definedName>
    <definedName name="_MDE02" localSheetId="11">#REF!</definedName>
    <definedName name="_MDE02" localSheetId="9">#REF!</definedName>
    <definedName name="_MDE02" localSheetId="4">#REF!</definedName>
    <definedName name="_MDE02">#REF!</definedName>
    <definedName name="_MDE03" localSheetId="10">#REF!</definedName>
    <definedName name="_MDE03" localSheetId="11">#REF!</definedName>
    <definedName name="_MDE03" localSheetId="9">#REF!</definedName>
    <definedName name="_MDE03" localSheetId="4">#REF!</definedName>
    <definedName name="_MDE03">#REF!</definedName>
    <definedName name="_MDE04" localSheetId="10">#REF!</definedName>
    <definedName name="_MDE04" localSheetId="9">#REF!</definedName>
    <definedName name="_MDE04" localSheetId="4">#REF!</definedName>
    <definedName name="_MDE04">#REF!</definedName>
    <definedName name="_MDE05" localSheetId="10">#REF!</definedName>
    <definedName name="_MDE05" localSheetId="9">#REF!</definedName>
    <definedName name="_MDE05" localSheetId="4">#REF!</definedName>
    <definedName name="_MDE05">#REF!</definedName>
    <definedName name="_MDE06" localSheetId="10">#REF!</definedName>
    <definedName name="_MDE06" localSheetId="9">#REF!</definedName>
    <definedName name="_MDE06" localSheetId="4">#REF!</definedName>
    <definedName name="_MDE06">#REF!</definedName>
    <definedName name="_MDE07" localSheetId="10">#REF!</definedName>
    <definedName name="_MDE07" localSheetId="9">#REF!</definedName>
    <definedName name="_MDE07" localSheetId="4">#REF!</definedName>
    <definedName name="_MDE07">#REF!</definedName>
    <definedName name="_MDE08" localSheetId="10">#REF!</definedName>
    <definedName name="_MDE08" localSheetId="9">#REF!</definedName>
    <definedName name="_MDE08" localSheetId="4">#REF!</definedName>
    <definedName name="_MDE08">#REF!</definedName>
    <definedName name="_MDE09" localSheetId="10">#REF!</definedName>
    <definedName name="_MDE09" localSheetId="9">#REF!</definedName>
    <definedName name="_MDE09" localSheetId="4">#REF!</definedName>
    <definedName name="_MDE09">#REF!</definedName>
    <definedName name="_MDE10" localSheetId="10">#REF!</definedName>
    <definedName name="_MDE10" localSheetId="9">#REF!</definedName>
    <definedName name="_MDE10" localSheetId="4">#REF!</definedName>
    <definedName name="_MDE10">#REF!</definedName>
    <definedName name="_MDE11" localSheetId="10">#REF!</definedName>
    <definedName name="_MDE11" localSheetId="9">#REF!</definedName>
    <definedName name="_MDE11" localSheetId="4">#REF!</definedName>
    <definedName name="_MDE11">#REF!</definedName>
    <definedName name="_MDE12" localSheetId="10">#REF!</definedName>
    <definedName name="_MDE12" localSheetId="9">#REF!</definedName>
    <definedName name="_MDE12" localSheetId="4">#REF!</definedName>
    <definedName name="_MDE12">#REF!</definedName>
    <definedName name="_MDE13" localSheetId="10">#REF!</definedName>
    <definedName name="_MDE13" localSheetId="9">#REF!</definedName>
    <definedName name="_MDE13" localSheetId="4">#REF!</definedName>
    <definedName name="_MDE13">#REF!</definedName>
    <definedName name="_MDE14" localSheetId="10">#REF!</definedName>
    <definedName name="_MDE14" localSheetId="9">#REF!</definedName>
    <definedName name="_MDE14" localSheetId="4">#REF!</definedName>
    <definedName name="_MDE14">#REF!</definedName>
    <definedName name="_MDE15" localSheetId="10">#REF!</definedName>
    <definedName name="_MDE15" localSheetId="9">#REF!</definedName>
    <definedName name="_MDE15" localSheetId="4">#REF!</definedName>
    <definedName name="_MDE15">#REF!</definedName>
    <definedName name="_MDE16" localSheetId="10">#REF!</definedName>
    <definedName name="_MDE16" localSheetId="9">#REF!</definedName>
    <definedName name="_MDE16" localSheetId="4">#REF!</definedName>
    <definedName name="_MDE16">#REF!</definedName>
    <definedName name="_MDE17" localSheetId="10">#REF!</definedName>
    <definedName name="_MDE17" localSheetId="9">#REF!</definedName>
    <definedName name="_MDE17" localSheetId="4">#REF!</definedName>
    <definedName name="_MDE17">#REF!</definedName>
    <definedName name="_MDE18" localSheetId="10">#REF!</definedName>
    <definedName name="_MDE18" localSheetId="9">#REF!</definedName>
    <definedName name="_MDE18" localSheetId="4">#REF!</definedName>
    <definedName name="_MDE18">#REF!</definedName>
    <definedName name="_MDE19" localSheetId="10">#REF!</definedName>
    <definedName name="_MDE19" localSheetId="9">#REF!</definedName>
    <definedName name="_MDE19" localSheetId="4">#REF!</definedName>
    <definedName name="_MDE19">#REF!</definedName>
    <definedName name="_MDE20" localSheetId="10">#REF!</definedName>
    <definedName name="_MDE20" localSheetId="9">#REF!</definedName>
    <definedName name="_MDE20" localSheetId="4">#REF!</definedName>
    <definedName name="_MDE20">#REF!</definedName>
    <definedName name="_MDE21" localSheetId="10">#REF!</definedName>
    <definedName name="_MDE21" localSheetId="9">#REF!</definedName>
    <definedName name="_MDE21" localSheetId="4">#REF!</definedName>
    <definedName name="_MDE21">#REF!</definedName>
    <definedName name="_MDE22" localSheetId="10">#REF!</definedName>
    <definedName name="_MDE22" localSheetId="9">#REF!</definedName>
    <definedName name="_MDE22" localSheetId="4">#REF!</definedName>
    <definedName name="_MDE22">#REF!</definedName>
    <definedName name="_MDE23" localSheetId="10">#REF!</definedName>
    <definedName name="_MDE23" localSheetId="9">#REF!</definedName>
    <definedName name="_MDE23" localSheetId="4">#REF!</definedName>
    <definedName name="_MDE23">#REF!</definedName>
    <definedName name="_MDE24" localSheetId="10">#REF!</definedName>
    <definedName name="_MDE24" localSheetId="9">#REF!</definedName>
    <definedName name="_MDE24" localSheetId="4">#REF!</definedName>
    <definedName name="_MDE24">#REF!</definedName>
    <definedName name="_MDE25" localSheetId="10">#REF!</definedName>
    <definedName name="_MDE25" localSheetId="9">#REF!</definedName>
    <definedName name="_MDE25" localSheetId="4">#REF!</definedName>
    <definedName name="_MDE25">#REF!</definedName>
    <definedName name="_MDE26" localSheetId="10">#REF!</definedName>
    <definedName name="_MDE26" localSheetId="9">#REF!</definedName>
    <definedName name="_MDE26" localSheetId="4">#REF!</definedName>
    <definedName name="_MDE26">#REF!</definedName>
    <definedName name="_MDE27" localSheetId="10">#REF!</definedName>
    <definedName name="_MDE27" localSheetId="9">#REF!</definedName>
    <definedName name="_MDE27" localSheetId="4">#REF!</definedName>
    <definedName name="_MDE27">#REF!</definedName>
    <definedName name="_MDE28" localSheetId="10">#REF!</definedName>
    <definedName name="_MDE28" localSheetId="9">#REF!</definedName>
    <definedName name="_MDE28" localSheetId="4">#REF!</definedName>
    <definedName name="_MDE28">#REF!</definedName>
    <definedName name="_MDE29" localSheetId="10">#REF!</definedName>
    <definedName name="_MDE29" localSheetId="9">#REF!</definedName>
    <definedName name="_MDE29" localSheetId="4">#REF!</definedName>
    <definedName name="_MDE29">#REF!</definedName>
    <definedName name="_MDE30" localSheetId="10">#REF!</definedName>
    <definedName name="_MDE30" localSheetId="9">#REF!</definedName>
    <definedName name="_MDE30" localSheetId="4">#REF!</definedName>
    <definedName name="_MDE30">#REF!</definedName>
    <definedName name="_MDE31" localSheetId="10">#REF!</definedName>
    <definedName name="_MDE31" localSheetId="9">#REF!</definedName>
    <definedName name="_MDE31" localSheetId="4">#REF!</definedName>
    <definedName name="_MDE31">#REF!</definedName>
    <definedName name="_MDE32" localSheetId="10">#REF!</definedName>
    <definedName name="_MDE32" localSheetId="9">#REF!</definedName>
    <definedName name="_MDE32" localSheetId="4">#REF!</definedName>
    <definedName name="_MDE32">#REF!</definedName>
    <definedName name="_MDE33" localSheetId="10">#REF!</definedName>
    <definedName name="_MDE33" localSheetId="9">#REF!</definedName>
    <definedName name="_MDE33" localSheetId="4">#REF!</definedName>
    <definedName name="_MDE33">#REF!</definedName>
    <definedName name="_MDE34" localSheetId="10">#REF!</definedName>
    <definedName name="_MDE34" localSheetId="9">#REF!</definedName>
    <definedName name="_MDE34" localSheetId="4">#REF!</definedName>
    <definedName name="_MDE34">#REF!</definedName>
    <definedName name="_MDE35" localSheetId="10">#REF!</definedName>
    <definedName name="_MDE35" localSheetId="9">#REF!</definedName>
    <definedName name="_MDE35" localSheetId="4">#REF!</definedName>
    <definedName name="_MDE35">#REF!</definedName>
    <definedName name="_MDE36" localSheetId="10">#REF!</definedName>
    <definedName name="_MDE36" localSheetId="9">#REF!</definedName>
    <definedName name="_MDE36" localSheetId="4">#REF!</definedName>
    <definedName name="_MDE36">#REF!</definedName>
    <definedName name="_MDE37" localSheetId="10">#REF!</definedName>
    <definedName name="_MDE37" localSheetId="9">#REF!</definedName>
    <definedName name="_MDE37" localSheetId="4">#REF!</definedName>
    <definedName name="_MDE37">#REF!</definedName>
    <definedName name="_MDE38" localSheetId="10">#REF!</definedName>
    <definedName name="_MDE38" localSheetId="9">#REF!</definedName>
    <definedName name="_MDE38" localSheetId="4">#REF!</definedName>
    <definedName name="_MDE38">#REF!</definedName>
    <definedName name="_MDE39" localSheetId="10">#REF!</definedName>
    <definedName name="_MDE39" localSheetId="9">#REF!</definedName>
    <definedName name="_MDE39" localSheetId="4">#REF!</definedName>
    <definedName name="_MDE39">#REF!</definedName>
    <definedName name="_MDE40" localSheetId="10">#REF!</definedName>
    <definedName name="_MDE40" localSheetId="9">#REF!</definedName>
    <definedName name="_MDE40" localSheetId="4">#REF!</definedName>
    <definedName name="_MDE40">#REF!</definedName>
    <definedName name="_MDE41" localSheetId="10">#REF!</definedName>
    <definedName name="_MDE41" localSheetId="9">#REF!</definedName>
    <definedName name="_MDE41" localSheetId="4">#REF!</definedName>
    <definedName name="_MDE41">#REF!</definedName>
    <definedName name="_MDE42" localSheetId="10">#REF!</definedName>
    <definedName name="_MDE42" localSheetId="9">#REF!</definedName>
    <definedName name="_MDE42" localSheetId="4">#REF!</definedName>
    <definedName name="_MDE42">#REF!</definedName>
    <definedName name="_MDE43" localSheetId="10">#REF!</definedName>
    <definedName name="_MDE43" localSheetId="9">#REF!</definedName>
    <definedName name="_MDE43" localSheetId="4">#REF!</definedName>
    <definedName name="_MDE43">#REF!</definedName>
    <definedName name="_MDE44" localSheetId="10">#REF!</definedName>
    <definedName name="_MDE44" localSheetId="9">#REF!</definedName>
    <definedName name="_MDE44" localSheetId="4">#REF!</definedName>
    <definedName name="_MDE44">#REF!</definedName>
    <definedName name="_MDE45" localSheetId="10">#REF!</definedName>
    <definedName name="_MDE45" localSheetId="9">#REF!</definedName>
    <definedName name="_MDE45" localSheetId="4">#REF!</definedName>
    <definedName name="_MDE45">#REF!</definedName>
    <definedName name="_MDE46" localSheetId="10">#REF!</definedName>
    <definedName name="_MDE46" localSheetId="9">#REF!</definedName>
    <definedName name="_MDE46" localSheetId="4">#REF!</definedName>
    <definedName name="_MDE46">#REF!</definedName>
    <definedName name="_MDE47" localSheetId="10">#REF!</definedName>
    <definedName name="_MDE47" localSheetId="9">#REF!</definedName>
    <definedName name="_MDE47" localSheetId="4">#REF!</definedName>
    <definedName name="_MDE47">#REF!</definedName>
    <definedName name="_MDE48" localSheetId="10">#REF!</definedName>
    <definedName name="_MDE48" localSheetId="9">#REF!</definedName>
    <definedName name="_MDE48" localSheetId="4">#REF!</definedName>
    <definedName name="_MDE48">#REF!</definedName>
    <definedName name="_MDE49" localSheetId="10">#REF!</definedName>
    <definedName name="_MDE49" localSheetId="9">#REF!</definedName>
    <definedName name="_MDE49" localSheetId="4">#REF!</definedName>
    <definedName name="_MDE49">#REF!</definedName>
    <definedName name="_MDE50" localSheetId="10">#REF!</definedName>
    <definedName name="_MDE50" localSheetId="9">#REF!</definedName>
    <definedName name="_MDE50" localSheetId="4">#REF!</definedName>
    <definedName name="_MDE50">#REF!</definedName>
    <definedName name="_MDE51" localSheetId="10">#REF!</definedName>
    <definedName name="_MDE51" localSheetId="9">#REF!</definedName>
    <definedName name="_MDE51" localSheetId="4">#REF!</definedName>
    <definedName name="_MDE51">#REF!</definedName>
    <definedName name="_MDE52" localSheetId="10">#REF!</definedName>
    <definedName name="_MDE52" localSheetId="9">#REF!</definedName>
    <definedName name="_MDE52" localSheetId="4">#REF!</definedName>
    <definedName name="_MDE52">#REF!</definedName>
    <definedName name="_MDE53" localSheetId="10">#REF!</definedName>
    <definedName name="_MDE53" localSheetId="9">#REF!</definedName>
    <definedName name="_MDE53" localSheetId="4">#REF!</definedName>
    <definedName name="_MDE53">#REF!</definedName>
    <definedName name="_MDE54" localSheetId="10">#REF!</definedName>
    <definedName name="_MDE54" localSheetId="9">#REF!</definedName>
    <definedName name="_MDE54" localSheetId="4">#REF!</definedName>
    <definedName name="_MDE54">#REF!</definedName>
    <definedName name="_MDE55" localSheetId="10">#REF!</definedName>
    <definedName name="_MDE55" localSheetId="9">#REF!</definedName>
    <definedName name="_MDE55" localSheetId="4">#REF!</definedName>
    <definedName name="_MDE55">#REF!</definedName>
    <definedName name="_MDE56" localSheetId="10">#REF!</definedName>
    <definedName name="_MDE56" localSheetId="9">#REF!</definedName>
    <definedName name="_MDE56" localSheetId="4">#REF!</definedName>
    <definedName name="_MDE56">#REF!</definedName>
    <definedName name="_MDE57" localSheetId="10">#REF!</definedName>
    <definedName name="_MDE57" localSheetId="9">#REF!</definedName>
    <definedName name="_MDE57" localSheetId="4">#REF!</definedName>
    <definedName name="_MDE57">#REF!</definedName>
    <definedName name="_MDE58" localSheetId="10">#REF!</definedName>
    <definedName name="_MDE58" localSheetId="9">#REF!</definedName>
    <definedName name="_MDE58" localSheetId="4">#REF!</definedName>
    <definedName name="_MDE58">#REF!</definedName>
    <definedName name="_MDE59" localSheetId="10">#REF!</definedName>
    <definedName name="_MDE59" localSheetId="9">#REF!</definedName>
    <definedName name="_MDE59" localSheetId="4">#REF!</definedName>
    <definedName name="_MDE59">#REF!</definedName>
    <definedName name="_MDE60" localSheetId="10">#REF!</definedName>
    <definedName name="_MDE60" localSheetId="9">#REF!</definedName>
    <definedName name="_MDE60" localSheetId="4">#REF!</definedName>
    <definedName name="_MDE60">#REF!</definedName>
    <definedName name="_MDE61" localSheetId="10">#REF!</definedName>
    <definedName name="_MDE61" localSheetId="9">#REF!</definedName>
    <definedName name="_MDE61" localSheetId="4">#REF!</definedName>
    <definedName name="_MDE61">#REF!</definedName>
    <definedName name="_MDE62" localSheetId="10">#REF!</definedName>
    <definedName name="_MDE62" localSheetId="9">#REF!</definedName>
    <definedName name="_MDE62" localSheetId="4">#REF!</definedName>
    <definedName name="_MDE62">#REF!</definedName>
    <definedName name="_MDE63" localSheetId="10">#REF!</definedName>
    <definedName name="_MDE63" localSheetId="9">#REF!</definedName>
    <definedName name="_MDE63" localSheetId="4">#REF!</definedName>
    <definedName name="_MDE63">#REF!</definedName>
    <definedName name="_MDE64" localSheetId="10">#REF!</definedName>
    <definedName name="_MDE64" localSheetId="9">#REF!</definedName>
    <definedName name="_MDE64" localSheetId="4">#REF!</definedName>
    <definedName name="_MDE64">#REF!</definedName>
    <definedName name="_MDE65" localSheetId="10">#REF!</definedName>
    <definedName name="_MDE65" localSheetId="9">#REF!</definedName>
    <definedName name="_MDE65" localSheetId="4">#REF!</definedName>
    <definedName name="_MDE65">#REF!</definedName>
    <definedName name="_MDE66" localSheetId="10">#REF!</definedName>
    <definedName name="_MDE66" localSheetId="9">#REF!</definedName>
    <definedName name="_MDE66" localSheetId="4">#REF!</definedName>
    <definedName name="_MDE66">#REF!</definedName>
    <definedName name="_MDE67" localSheetId="10">#REF!</definedName>
    <definedName name="_MDE67" localSheetId="9">#REF!</definedName>
    <definedName name="_MDE67" localSheetId="4">#REF!</definedName>
    <definedName name="_MDE67">#REF!</definedName>
    <definedName name="_MDE68" localSheetId="10">#REF!</definedName>
    <definedName name="_MDE68" localSheetId="9">#REF!</definedName>
    <definedName name="_MDE68" localSheetId="4">#REF!</definedName>
    <definedName name="_MDE68">#REF!</definedName>
    <definedName name="_ME01" localSheetId="10">#REF!</definedName>
    <definedName name="_ME01" localSheetId="9">#REF!</definedName>
    <definedName name="_ME01" localSheetId="4">#REF!</definedName>
    <definedName name="_ME01">#REF!</definedName>
    <definedName name="_ME02" localSheetId="10">#REF!</definedName>
    <definedName name="_ME02" localSheetId="9">#REF!</definedName>
    <definedName name="_ME02" localSheetId="4">#REF!</definedName>
    <definedName name="_ME02">#REF!</definedName>
    <definedName name="_ME03" localSheetId="10">#REF!</definedName>
    <definedName name="_ME03" localSheetId="9">#REF!</definedName>
    <definedName name="_ME03" localSheetId="4">#REF!</definedName>
    <definedName name="_ME03">#REF!</definedName>
    <definedName name="_ME04" localSheetId="10">#REF!</definedName>
    <definedName name="_ME04" localSheetId="9">#REF!</definedName>
    <definedName name="_ME04" localSheetId="4">#REF!</definedName>
    <definedName name="_ME04">#REF!</definedName>
    <definedName name="_ME05" localSheetId="10">#REF!</definedName>
    <definedName name="_ME05" localSheetId="9">#REF!</definedName>
    <definedName name="_ME05" localSheetId="4">#REF!</definedName>
    <definedName name="_ME05">#REF!</definedName>
    <definedName name="_ME06" localSheetId="10">#REF!</definedName>
    <definedName name="_ME06" localSheetId="9">#REF!</definedName>
    <definedName name="_ME06" localSheetId="4">#REF!</definedName>
    <definedName name="_ME06">#REF!</definedName>
    <definedName name="_ME07" localSheetId="10">#REF!</definedName>
    <definedName name="_ME07" localSheetId="9">#REF!</definedName>
    <definedName name="_ME07" localSheetId="4">#REF!</definedName>
    <definedName name="_ME07">#REF!</definedName>
    <definedName name="_ME08" localSheetId="10">#REF!</definedName>
    <definedName name="_ME08" localSheetId="9">#REF!</definedName>
    <definedName name="_ME08" localSheetId="4">#REF!</definedName>
    <definedName name="_ME08">#REF!</definedName>
    <definedName name="_ME09" localSheetId="10">#REF!</definedName>
    <definedName name="_ME09" localSheetId="9">#REF!</definedName>
    <definedName name="_ME09" localSheetId="4">#REF!</definedName>
    <definedName name="_ME09">#REF!</definedName>
    <definedName name="_ME10" localSheetId="10">#REF!</definedName>
    <definedName name="_ME10" localSheetId="9">#REF!</definedName>
    <definedName name="_ME10" localSheetId="4">#REF!</definedName>
    <definedName name="_ME10">#REF!</definedName>
    <definedName name="_ME11" localSheetId="10">#REF!</definedName>
    <definedName name="_ME11" localSheetId="9">#REF!</definedName>
    <definedName name="_ME11" localSheetId="4">#REF!</definedName>
    <definedName name="_ME11">#REF!</definedName>
    <definedName name="_ME12" localSheetId="10">#REF!</definedName>
    <definedName name="_ME12" localSheetId="9">#REF!</definedName>
    <definedName name="_ME12" localSheetId="4">#REF!</definedName>
    <definedName name="_ME12">#REF!</definedName>
    <definedName name="_ME13" localSheetId="10">#REF!</definedName>
    <definedName name="_ME13" localSheetId="9">#REF!</definedName>
    <definedName name="_ME13" localSheetId="4">#REF!</definedName>
    <definedName name="_ME13">#REF!</definedName>
    <definedName name="_ME14" localSheetId="10">#REF!</definedName>
    <definedName name="_ME14" localSheetId="9">#REF!</definedName>
    <definedName name="_ME14" localSheetId="4">#REF!</definedName>
    <definedName name="_ME14">#REF!</definedName>
    <definedName name="_ME15" localSheetId="10">#REF!</definedName>
    <definedName name="_ME15" localSheetId="9">#REF!</definedName>
    <definedName name="_ME15" localSheetId="4">#REF!</definedName>
    <definedName name="_ME15">#REF!</definedName>
    <definedName name="_ME16" localSheetId="10">#REF!</definedName>
    <definedName name="_ME16" localSheetId="9">#REF!</definedName>
    <definedName name="_ME16" localSheetId="4">#REF!</definedName>
    <definedName name="_ME16">#REF!</definedName>
    <definedName name="_ME17" localSheetId="10">#REF!</definedName>
    <definedName name="_ME17" localSheetId="9">#REF!</definedName>
    <definedName name="_ME17" localSheetId="4">#REF!</definedName>
    <definedName name="_ME17">#REF!</definedName>
    <definedName name="_ME18" localSheetId="10">#REF!</definedName>
    <definedName name="_ME18" localSheetId="9">#REF!</definedName>
    <definedName name="_ME18" localSheetId="4">#REF!</definedName>
    <definedName name="_ME18">#REF!</definedName>
    <definedName name="_ME19" localSheetId="10">#REF!</definedName>
    <definedName name="_ME19" localSheetId="9">#REF!</definedName>
    <definedName name="_ME19" localSheetId="4">#REF!</definedName>
    <definedName name="_ME19">#REF!</definedName>
    <definedName name="_ME20" localSheetId="10">#REF!</definedName>
    <definedName name="_ME20" localSheetId="9">#REF!</definedName>
    <definedName name="_ME20" localSheetId="4">#REF!</definedName>
    <definedName name="_ME20">#REF!</definedName>
    <definedName name="_ME21" localSheetId="10">#REF!</definedName>
    <definedName name="_ME21" localSheetId="9">#REF!</definedName>
    <definedName name="_ME21" localSheetId="4">#REF!</definedName>
    <definedName name="_ME21">#REF!</definedName>
    <definedName name="_ME22" localSheetId="10">#REF!</definedName>
    <definedName name="_ME22" localSheetId="9">#REF!</definedName>
    <definedName name="_ME22" localSheetId="4">#REF!</definedName>
    <definedName name="_ME22">#REF!</definedName>
    <definedName name="_ME23" localSheetId="10">#REF!</definedName>
    <definedName name="_ME23" localSheetId="9">#REF!</definedName>
    <definedName name="_ME23" localSheetId="4">#REF!</definedName>
    <definedName name="_ME23">#REF!</definedName>
    <definedName name="_ME24" localSheetId="10">#REF!</definedName>
    <definedName name="_ME24" localSheetId="9">#REF!</definedName>
    <definedName name="_ME24" localSheetId="4">#REF!</definedName>
    <definedName name="_ME24">#REF!</definedName>
    <definedName name="_ME25" localSheetId="10">#REF!</definedName>
    <definedName name="_ME25" localSheetId="9">#REF!</definedName>
    <definedName name="_ME25" localSheetId="4">#REF!</definedName>
    <definedName name="_ME25">#REF!</definedName>
    <definedName name="_ME26" localSheetId="10">#REF!</definedName>
    <definedName name="_ME26" localSheetId="9">#REF!</definedName>
    <definedName name="_ME26" localSheetId="4">#REF!</definedName>
    <definedName name="_ME26">#REF!</definedName>
    <definedName name="_ME27" localSheetId="10">#REF!</definedName>
    <definedName name="_ME27" localSheetId="9">#REF!</definedName>
    <definedName name="_ME27" localSheetId="4">#REF!</definedName>
    <definedName name="_ME27">#REF!</definedName>
    <definedName name="_ME28" localSheetId="10">#REF!</definedName>
    <definedName name="_ME28" localSheetId="9">#REF!</definedName>
    <definedName name="_ME28" localSheetId="4">#REF!</definedName>
    <definedName name="_ME28">#REF!</definedName>
    <definedName name="_ME29" localSheetId="10">#REF!</definedName>
    <definedName name="_ME29" localSheetId="9">#REF!</definedName>
    <definedName name="_ME29" localSheetId="4">#REF!</definedName>
    <definedName name="_ME29">#REF!</definedName>
    <definedName name="_ME30" localSheetId="10">#REF!</definedName>
    <definedName name="_ME30" localSheetId="9">#REF!</definedName>
    <definedName name="_ME30" localSheetId="4">#REF!</definedName>
    <definedName name="_ME30">#REF!</definedName>
    <definedName name="_ME31" localSheetId="10">#REF!</definedName>
    <definedName name="_ME31" localSheetId="9">#REF!</definedName>
    <definedName name="_ME31" localSheetId="4">#REF!</definedName>
    <definedName name="_ME31">#REF!</definedName>
    <definedName name="_ME32" localSheetId="10">#REF!</definedName>
    <definedName name="_ME32" localSheetId="9">#REF!</definedName>
    <definedName name="_ME32" localSheetId="4">#REF!</definedName>
    <definedName name="_ME32">#REF!</definedName>
    <definedName name="_ME33" localSheetId="10">#REF!</definedName>
    <definedName name="_ME33" localSheetId="9">#REF!</definedName>
    <definedName name="_ME33" localSheetId="4">#REF!</definedName>
    <definedName name="_ME33">#REF!</definedName>
    <definedName name="_ME34" localSheetId="10">#REF!</definedName>
    <definedName name="_ME34" localSheetId="9">#REF!</definedName>
    <definedName name="_ME34" localSheetId="4">#REF!</definedName>
    <definedName name="_ME34">#REF!</definedName>
    <definedName name="_ME35" localSheetId="10">#REF!</definedName>
    <definedName name="_ME35" localSheetId="9">#REF!</definedName>
    <definedName name="_ME35" localSheetId="4">#REF!</definedName>
    <definedName name="_ME35">#REF!</definedName>
    <definedName name="_ME36" localSheetId="10">#REF!</definedName>
    <definedName name="_ME36" localSheetId="9">#REF!</definedName>
    <definedName name="_ME36" localSheetId="4">#REF!</definedName>
    <definedName name="_ME36">#REF!</definedName>
    <definedName name="_ME37" localSheetId="10">#REF!</definedName>
    <definedName name="_ME37" localSheetId="9">#REF!</definedName>
    <definedName name="_ME37" localSheetId="4">#REF!</definedName>
    <definedName name="_ME37">#REF!</definedName>
    <definedName name="_ME38" localSheetId="10">#REF!</definedName>
    <definedName name="_ME38" localSheetId="9">#REF!</definedName>
    <definedName name="_ME38" localSheetId="4">#REF!</definedName>
    <definedName name="_ME38">#REF!</definedName>
    <definedName name="_ME39" localSheetId="10">#REF!</definedName>
    <definedName name="_ME39" localSheetId="9">#REF!</definedName>
    <definedName name="_ME39" localSheetId="4">#REF!</definedName>
    <definedName name="_ME39">#REF!</definedName>
    <definedName name="_ME40" localSheetId="10">#REF!</definedName>
    <definedName name="_ME40" localSheetId="9">#REF!</definedName>
    <definedName name="_ME40" localSheetId="4">#REF!</definedName>
    <definedName name="_ME40">#REF!</definedName>
    <definedName name="_ME41" localSheetId="10">#REF!</definedName>
    <definedName name="_ME41" localSheetId="9">#REF!</definedName>
    <definedName name="_ME41" localSheetId="4">#REF!</definedName>
    <definedName name="_ME41">#REF!</definedName>
    <definedName name="_ME42" localSheetId="10">#REF!</definedName>
    <definedName name="_ME42" localSheetId="9">#REF!</definedName>
    <definedName name="_ME42" localSheetId="4">#REF!</definedName>
    <definedName name="_ME42">#REF!</definedName>
    <definedName name="_ME43" localSheetId="10">#REF!</definedName>
    <definedName name="_ME43" localSheetId="9">#REF!</definedName>
    <definedName name="_ME43" localSheetId="4">#REF!</definedName>
    <definedName name="_ME43">#REF!</definedName>
    <definedName name="_ME44" localSheetId="10">#REF!</definedName>
    <definedName name="_ME44" localSheetId="9">#REF!</definedName>
    <definedName name="_ME44" localSheetId="4">#REF!</definedName>
    <definedName name="_ME44">#REF!</definedName>
    <definedName name="_ME45" localSheetId="10">#REF!</definedName>
    <definedName name="_ME45" localSheetId="9">#REF!</definedName>
    <definedName name="_ME45" localSheetId="4">#REF!</definedName>
    <definedName name="_ME45">#REF!</definedName>
    <definedName name="_ME46" localSheetId="10">#REF!</definedName>
    <definedName name="_ME46" localSheetId="9">#REF!</definedName>
    <definedName name="_ME46" localSheetId="4">#REF!</definedName>
    <definedName name="_ME46">#REF!</definedName>
    <definedName name="_ME47" localSheetId="10">#REF!</definedName>
    <definedName name="_ME47" localSheetId="9">#REF!</definedName>
    <definedName name="_ME47" localSheetId="4">#REF!</definedName>
    <definedName name="_ME47">#REF!</definedName>
    <definedName name="_ME48" localSheetId="10">#REF!</definedName>
    <definedName name="_ME48" localSheetId="9">#REF!</definedName>
    <definedName name="_ME48" localSheetId="4">#REF!</definedName>
    <definedName name="_ME48">#REF!</definedName>
    <definedName name="_ME49" localSheetId="10">#REF!</definedName>
    <definedName name="_ME49" localSheetId="9">#REF!</definedName>
    <definedName name="_ME49" localSheetId="4">#REF!</definedName>
    <definedName name="_ME49">#REF!</definedName>
    <definedName name="_ME50" localSheetId="10">#REF!</definedName>
    <definedName name="_ME50" localSheetId="9">#REF!</definedName>
    <definedName name="_ME50" localSheetId="4">#REF!</definedName>
    <definedName name="_ME50">#REF!</definedName>
    <definedName name="_ME51" localSheetId="10">#REF!</definedName>
    <definedName name="_ME51" localSheetId="9">#REF!</definedName>
    <definedName name="_ME51" localSheetId="4">#REF!</definedName>
    <definedName name="_ME51">#REF!</definedName>
    <definedName name="_ME52" localSheetId="10">#REF!</definedName>
    <definedName name="_ME52" localSheetId="9">#REF!</definedName>
    <definedName name="_ME52" localSheetId="4">#REF!</definedName>
    <definedName name="_ME52">#REF!</definedName>
    <definedName name="_ME53" localSheetId="10">#REF!</definedName>
    <definedName name="_ME53" localSheetId="9">#REF!</definedName>
    <definedName name="_ME53" localSheetId="4">#REF!</definedName>
    <definedName name="_ME53">#REF!</definedName>
    <definedName name="_ME54" localSheetId="10">#REF!</definedName>
    <definedName name="_ME54" localSheetId="9">#REF!</definedName>
    <definedName name="_ME54" localSheetId="4">#REF!</definedName>
    <definedName name="_ME54">#REF!</definedName>
    <definedName name="_ME55" localSheetId="10">#REF!</definedName>
    <definedName name="_ME55" localSheetId="9">#REF!</definedName>
    <definedName name="_ME55" localSheetId="4">#REF!</definedName>
    <definedName name="_ME55">#REF!</definedName>
    <definedName name="_ME56" localSheetId="10">#REF!</definedName>
    <definedName name="_ME56" localSheetId="9">#REF!</definedName>
    <definedName name="_ME56" localSheetId="4">#REF!</definedName>
    <definedName name="_ME56">#REF!</definedName>
    <definedName name="_ME57" localSheetId="10">#REF!</definedName>
    <definedName name="_ME57" localSheetId="9">#REF!</definedName>
    <definedName name="_ME57" localSheetId="4">#REF!</definedName>
    <definedName name="_ME57">#REF!</definedName>
    <definedName name="_ME58" localSheetId="10">#REF!</definedName>
    <definedName name="_ME58" localSheetId="9">#REF!</definedName>
    <definedName name="_ME58" localSheetId="4">#REF!</definedName>
    <definedName name="_ME58">#REF!</definedName>
    <definedName name="_ME59" localSheetId="10">#REF!</definedName>
    <definedName name="_ME59" localSheetId="9">#REF!</definedName>
    <definedName name="_ME59" localSheetId="4">#REF!</definedName>
    <definedName name="_ME59">#REF!</definedName>
    <definedName name="_ME60" localSheetId="10">#REF!</definedName>
    <definedName name="_ME60" localSheetId="9">#REF!</definedName>
    <definedName name="_ME60" localSheetId="4">#REF!</definedName>
    <definedName name="_ME60">#REF!</definedName>
    <definedName name="_ME61" localSheetId="10">#REF!</definedName>
    <definedName name="_ME61" localSheetId="9">#REF!</definedName>
    <definedName name="_ME61" localSheetId="4">#REF!</definedName>
    <definedName name="_ME61">#REF!</definedName>
    <definedName name="_ME62" localSheetId="10">#REF!</definedName>
    <definedName name="_ME62" localSheetId="9">#REF!</definedName>
    <definedName name="_ME62" localSheetId="4">#REF!</definedName>
    <definedName name="_ME62">#REF!</definedName>
    <definedName name="_ME63" localSheetId="10">#REF!</definedName>
    <definedName name="_ME63" localSheetId="9">#REF!</definedName>
    <definedName name="_ME63" localSheetId="4">#REF!</definedName>
    <definedName name="_ME63">#REF!</definedName>
    <definedName name="_ME64" localSheetId="10">#REF!</definedName>
    <definedName name="_ME64" localSheetId="9">#REF!</definedName>
    <definedName name="_ME64" localSheetId="4">#REF!</definedName>
    <definedName name="_ME64">#REF!</definedName>
    <definedName name="_ME65" localSheetId="10">#REF!</definedName>
    <definedName name="_ME65" localSheetId="9">#REF!</definedName>
    <definedName name="_ME65" localSheetId="4">#REF!</definedName>
    <definedName name="_ME65">#REF!</definedName>
    <definedName name="_ME66" localSheetId="10">#REF!</definedName>
    <definedName name="_ME66" localSheetId="9">#REF!</definedName>
    <definedName name="_ME66" localSheetId="4">#REF!</definedName>
    <definedName name="_ME66">#REF!</definedName>
    <definedName name="_ME67" localSheetId="10">#REF!</definedName>
    <definedName name="_ME67" localSheetId="9">#REF!</definedName>
    <definedName name="_ME67" localSheetId="4">#REF!</definedName>
    <definedName name="_ME67">#REF!</definedName>
    <definedName name="_ME68" localSheetId="10">#REF!</definedName>
    <definedName name="_ME68" localSheetId="9">#REF!</definedName>
    <definedName name="_ME68" localSheetId="4">#REF!</definedName>
    <definedName name="_ME68">#REF!</definedName>
    <definedName name="_MMM01" localSheetId="10">#REF!</definedName>
    <definedName name="_MMM01" localSheetId="9">#REF!</definedName>
    <definedName name="_MMM01" localSheetId="4">#REF!</definedName>
    <definedName name="_MMM01">#REF!</definedName>
    <definedName name="_MMM02" localSheetId="10">#REF!</definedName>
    <definedName name="_MMM02" localSheetId="9">#REF!</definedName>
    <definedName name="_MMM02" localSheetId="4">#REF!</definedName>
    <definedName name="_MMM02">#REF!</definedName>
    <definedName name="_MMM03" localSheetId="10">#REF!</definedName>
    <definedName name="_MMM03" localSheetId="9">#REF!</definedName>
    <definedName name="_MMM03" localSheetId="4">#REF!</definedName>
    <definedName name="_MMM03">#REF!</definedName>
    <definedName name="_MMM04" localSheetId="10">#REF!</definedName>
    <definedName name="_MMM04" localSheetId="9">#REF!</definedName>
    <definedName name="_MMM04" localSheetId="4">#REF!</definedName>
    <definedName name="_MMM04">#REF!</definedName>
    <definedName name="_MMM05" localSheetId="10">#REF!</definedName>
    <definedName name="_MMM05" localSheetId="9">#REF!</definedName>
    <definedName name="_MMM05" localSheetId="4">#REF!</definedName>
    <definedName name="_MMM05">#REF!</definedName>
    <definedName name="_MMM06" localSheetId="10">#REF!</definedName>
    <definedName name="_MMM06" localSheetId="9">#REF!</definedName>
    <definedName name="_MMM06" localSheetId="4">#REF!</definedName>
    <definedName name="_MMM06">#REF!</definedName>
    <definedName name="_MMM07" localSheetId="10">#REF!</definedName>
    <definedName name="_MMM07" localSheetId="9">#REF!</definedName>
    <definedName name="_MMM07" localSheetId="4">#REF!</definedName>
    <definedName name="_MMM07">#REF!</definedName>
    <definedName name="_MMM08" localSheetId="10">#REF!</definedName>
    <definedName name="_MMM08" localSheetId="9">#REF!</definedName>
    <definedName name="_MMM08" localSheetId="4">#REF!</definedName>
    <definedName name="_MMM08">#REF!</definedName>
    <definedName name="_MMM09" localSheetId="10">#REF!</definedName>
    <definedName name="_MMM09" localSheetId="9">#REF!</definedName>
    <definedName name="_MMM09" localSheetId="4">#REF!</definedName>
    <definedName name="_MMM09">#REF!</definedName>
    <definedName name="_MMM10" localSheetId="10">#REF!</definedName>
    <definedName name="_MMM10" localSheetId="9">#REF!</definedName>
    <definedName name="_MMM10" localSheetId="4">#REF!</definedName>
    <definedName name="_MMM10">#REF!</definedName>
    <definedName name="_MMM11" localSheetId="10">#REF!</definedName>
    <definedName name="_MMM11" localSheetId="9">#REF!</definedName>
    <definedName name="_MMM11" localSheetId="4">#REF!</definedName>
    <definedName name="_MMM11">#REF!</definedName>
    <definedName name="_MMM12" localSheetId="10">#REF!</definedName>
    <definedName name="_MMM12" localSheetId="9">#REF!</definedName>
    <definedName name="_MMM12" localSheetId="4">#REF!</definedName>
    <definedName name="_MMM12">#REF!</definedName>
    <definedName name="_MMM13" localSheetId="10">#REF!</definedName>
    <definedName name="_MMM13" localSheetId="9">#REF!</definedName>
    <definedName name="_MMM13" localSheetId="4">#REF!</definedName>
    <definedName name="_MMM13">#REF!</definedName>
    <definedName name="_MMM14" localSheetId="10">#REF!</definedName>
    <definedName name="_MMM14" localSheetId="9">#REF!</definedName>
    <definedName name="_MMM14" localSheetId="4">#REF!</definedName>
    <definedName name="_MMM14">#REF!</definedName>
    <definedName name="_MMM15" localSheetId="10">#REF!</definedName>
    <definedName name="_MMM15" localSheetId="9">#REF!</definedName>
    <definedName name="_MMM15" localSheetId="4">#REF!</definedName>
    <definedName name="_MMM15">#REF!</definedName>
    <definedName name="_MMM16" localSheetId="10">#REF!</definedName>
    <definedName name="_MMM16" localSheetId="9">#REF!</definedName>
    <definedName name="_MMM16" localSheetId="4">#REF!</definedName>
    <definedName name="_MMM16">#REF!</definedName>
    <definedName name="_MMM17" localSheetId="10">#REF!</definedName>
    <definedName name="_MMM17" localSheetId="9">#REF!</definedName>
    <definedName name="_MMM17" localSheetId="4">#REF!</definedName>
    <definedName name="_MMM17">#REF!</definedName>
    <definedName name="_MMM18" localSheetId="10">#REF!</definedName>
    <definedName name="_MMM18" localSheetId="9">#REF!</definedName>
    <definedName name="_MMM18" localSheetId="4">#REF!</definedName>
    <definedName name="_MMM18">#REF!</definedName>
    <definedName name="_MMM19" localSheetId="10">#REF!</definedName>
    <definedName name="_MMM19" localSheetId="9">#REF!</definedName>
    <definedName name="_MMM19" localSheetId="4">#REF!</definedName>
    <definedName name="_MMM19">#REF!</definedName>
    <definedName name="_MMM20" localSheetId="10">#REF!</definedName>
    <definedName name="_MMM20" localSheetId="9">#REF!</definedName>
    <definedName name="_MMM20" localSheetId="4">#REF!</definedName>
    <definedName name="_MMM20">#REF!</definedName>
    <definedName name="_MMM21" localSheetId="10">#REF!</definedName>
    <definedName name="_MMM21" localSheetId="9">#REF!</definedName>
    <definedName name="_MMM21" localSheetId="4">#REF!</definedName>
    <definedName name="_MMM21">#REF!</definedName>
    <definedName name="_MMM22" localSheetId="10">#REF!</definedName>
    <definedName name="_MMM22" localSheetId="9">#REF!</definedName>
    <definedName name="_MMM22" localSheetId="4">#REF!</definedName>
    <definedName name="_MMM22">#REF!</definedName>
    <definedName name="_MMM23" localSheetId="10">#REF!</definedName>
    <definedName name="_MMM23" localSheetId="9">#REF!</definedName>
    <definedName name="_MMM23" localSheetId="4">#REF!</definedName>
    <definedName name="_MMM23">#REF!</definedName>
    <definedName name="_MMM24" localSheetId="10">#REF!</definedName>
    <definedName name="_MMM24" localSheetId="9">#REF!</definedName>
    <definedName name="_MMM24" localSheetId="4">#REF!</definedName>
    <definedName name="_MMM24">#REF!</definedName>
    <definedName name="_MMM25" localSheetId="10">#REF!</definedName>
    <definedName name="_MMM25" localSheetId="9">#REF!</definedName>
    <definedName name="_MMM25" localSheetId="4">#REF!</definedName>
    <definedName name="_MMM25">#REF!</definedName>
    <definedName name="_MMM26" localSheetId="10">#REF!</definedName>
    <definedName name="_MMM26" localSheetId="9">#REF!</definedName>
    <definedName name="_MMM26" localSheetId="4">#REF!</definedName>
    <definedName name="_MMM26">#REF!</definedName>
    <definedName name="_MMM27" localSheetId="10">#REF!</definedName>
    <definedName name="_MMM27" localSheetId="9">#REF!</definedName>
    <definedName name="_MMM27" localSheetId="4">#REF!</definedName>
    <definedName name="_MMM27">#REF!</definedName>
    <definedName name="_MMM28" localSheetId="10">#REF!</definedName>
    <definedName name="_MMM28" localSheetId="9">#REF!</definedName>
    <definedName name="_MMM28" localSheetId="4">#REF!</definedName>
    <definedName name="_MMM28">#REF!</definedName>
    <definedName name="_MMM29" localSheetId="10">#REF!</definedName>
    <definedName name="_MMM29" localSheetId="9">#REF!</definedName>
    <definedName name="_MMM29" localSheetId="4">#REF!</definedName>
    <definedName name="_MMM29">#REF!</definedName>
    <definedName name="_MMM30" localSheetId="10">#REF!</definedName>
    <definedName name="_MMM30" localSheetId="9">#REF!</definedName>
    <definedName name="_MMM30" localSheetId="4">#REF!</definedName>
    <definedName name="_MMM30">#REF!</definedName>
    <definedName name="_MMM31" localSheetId="10">#REF!</definedName>
    <definedName name="_MMM31" localSheetId="9">#REF!</definedName>
    <definedName name="_MMM31" localSheetId="4">#REF!</definedName>
    <definedName name="_MMM31">#REF!</definedName>
    <definedName name="_MMM32" localSheetId="10">#REF!</definedName>
    <definedName name="_MMM32" localSheetId="9">#REF!</definedName>
    <definedName name="_MMM32" localSheetId="4">#REF!</definedName>
    <definedName name="_MMM32">#REF!</definedName>
    <definedName name="_MMM33" localSheetId="10">#REF!</definedName>
    <definedName name="_MMM33" localSheetId="9">#REF!</definedName>
    <definedName name="_MMM33" localSheetId="4">#REF!</definedName>
    <definedName name="_MMM33">#REF!</definedName>
    <definedName name="_MMM34" localSheetId="10">#REF!</definedName>
    <definedName name="_MMM34" localSheetId="9">#REF!</definedName>
    <definedName name="_MMM34" localSheetId="4">#REF!</definedName>
    <definedName name="_MMM34">#REF!</definedName>
    <definedName name="_MMM35" localSheetId="10">#REF!</definedName>
    <definedName name="_MMM35" localSheetId="9">#REF!</definedName>
    <definedName name="_MMM35" localSheetId="4">#REF!</definedName>
    <definedName name="_MMM35">#REF!</definedName>
    <definedName name="_MMM36" localSheetId="10">#REF!</definedName>
    <definedName name="_MMM36" localSheetId="9">#REF!</definedName>
    <definedName name="_MMM36" localSheetId="4">#REF!</definedName>
    <definedName name="_MMM36">#REF!</definedName>
    <definedName name="_MMM37" localSheetId="10">#REF!</definedName>
    <definedName name="_MMM37" localSheetId="9">#REF!</definedName>
    <definedName name="_MMM37" localSheetId="4">#REF!</definedName>
    <definedName name="_MMM37">#REF!</definedName>
    <definedName name="_MMM38" localSheetId="10">'[9]4-Basic Price'!#REF!</definedName>
    <definedName name="_MMM38" localSheetId="9">'[9]4-Basic Price'!#REF!</definedName>
    <definedName name="_MMM38" localSheetId="4">'[9]4-Basic Price'!#REF!</definedName>
    <definedName name="_MMM38">'[9]4-Basic Price'!#REF!</definedName>
    <definedName name="_MMM39" localSheetId="10">#REF!</definedName>
    <definedName name="_MMM39" localSheetId="9">#REF!</definedName>
    <definedName name="_MMM39" localSheetId="4">#REF!</definedName>
    <definedName name="_MMM39">#REF!</definedName>
    <definedName name="_MMM40" localSheetId="10">#REF!</definedName>
    <definedName name="_MMM40" localSheetId="9">#REF!</definedName>
    <definedName name="_MMM40" localSheetId="4">#REF!</definedName>
    <definedName name="_MMM40">#REF!</definedName>
    <definedName name="_MMM41" localSheetId="10">#REF!</definedName>
    <definedName name="_MMM41" localSheetId="9">#REF!</definedName>
    <definedName name="_MMM41" localSheetId="4">#REF!</definedName>
    <definedName name="_MMM41">#REF!</definedName>
    <definedName name="_MMM411" localSheetId="10">#REF!</definedName>
    <definedName name="_MMM411" localSheetId="9">#REF!</definedName>
    <definedName name="_MMM411" localSheetId="4">#REF!</definedName>
    <definedName name="_MMM411">#REF!</definedName>
    <definedName name="_MMM42" localSheetId="10">#REF!</definedName>
    <definedName name="_MMM42" localSheetId="9">#REF!</definedName>
    <definedName name="_MMM42" localSheetId="4">#REF!</definedName>
    <definedName name="_MMM42">#REF!</definedName>
    <definedName name="_MMM43" localSheetId="10">#REF!</definedName>
    <definedName name="_MMM43" localSheetId="9">#REF!</definedName>
    <definedName name="_MMM43" localSheetId="4">#REF!</definedName>
    <definedName name="_MMM43">#REF!</definedName>
    <definedName name="_MMM44" localSheetId="10">#REF!</definedName>
    <definedName name="_MMM44" localSheetId="9">#REF!</definedName>
    <definedName name="_MMM44" localSheetId="4">#REF!</definedName>
    <definedName name="_MMM44">#REF!</definedName>
    <definedName name="_MMM45" localSheetId="10">#REF!</definedName>
    <definedName name="_MMM45" localSheetId="9">#REF!</definedName>
    <definedName name="_MMM45" localSheetId="4">#REF!</definedName>
    <definedName name="_MMM45">#REF!</definedName>
    <definedName name="_MMM46" localSheetId="10">#REF!</definedName>
    <definedName name="_MMM46" localSheetId="9">#REF!</definedName>
    <definedName name="_MMM46" localSheetId="4">#REF!</definedName>
    <definedName name="_MMM46">#REF!</definedName>
    <definedName name="_MMM47" localSheetId="10">#REF!</definedName>
    <definedName name="_MMM47" localSheetId="9">#REF!</definedName>
    <definedName name="_MMM47" localSheetId="4">#REF!</definedName>
    <definedName name="_MMM47">#REF!</definedName>
    <definedName name="_MMM48" localSheetId="10">#REF!</definedName>
    <definedName name="_MMM48" localSheetId="9">#REF!</definedName>
    <definedName name="_MMM48" localSheetId="4">#REF!</definedName>
    <definedName name="_MMM48">#REF!</definedName>
    <definedName name="_MMM49" localSheetId="10">#REF!</definedName>
    <definedName name="_MMM49" localSheetId="9">#REF!</definedName>
    <definedName name="_MMM49" localSheetId="4">#REF!</definedName>
    <definedName name="_MMM49">#REF!</definedName>
    <definedName name="_MMM50" localSheetId="10">#REF!</definedName>
    <definedName name="_MMM50" localSheetId="9">#REF!</definedName>
    <definedName name="_MMM50" localSheetId="4">#REF!</definedName>
    <definedName name="_MMM50">#REF!</definedName>
    <definedName name="_MMM51" localSheetId="10">#REF!</definedName>
    <definedName name="_MMM51" localSheetId="9">#REF!</definedName>
    <definedName name="_MMM51" localSheetId="4">#REF!</definedName>
    <definedName name="_MMM51">#REF!</definedName>
    <definedName name="_MMM52" localSheetId="10">#REF!</definedName>
    <definedName name="_MMM52" localSheetId="9">#REF!</definedName>
    <definedName name="_MMM52" localSheetId="4">#REF!</definedName>
    <definedName name="_MMM52">#REF!</definedName>
    <definedName name="_MMM53" localSheetId="10">#REF!</definedName>
    <definedName name="_MMM53" localSheetId="9">#REF!</definedName>
    <definedName name="_MMM53" localSheetId="4">#REF!</definedName>
    <definedName name="_MMM53">#REF!</definedName>
    <definedName name="_MMM54" localSheetId="10">#REF!</definedName>
    <definedName name="_MMM54" localSheetId="9">#REF!</definedName>
    <definedName name="_MMM54" localSheetId="4">#REF!</definedName>
    <definedName name="_MMM54">#REF!</definedName>
    <definedName name="_Order1" hidden="1">0</definedName>
    <definedName name="_P" localSheetId="10">'[7]1_boq'!#REF!</definedName>
    <definedName name="_P" localSheetId="9">'[7]1_boq'!#REF!</definedName>
    <definedName name="_P" localSheetId="4">'[7]1_boq'!#REF!</definedName>
    <definedName name="_P">'[7]1_boq'!#REF!</definedName>
    <definedName name="_PVC1" localSheetId="10">#REF!</definedName>
    <definedName name="_PVC1" localSheetId="11">#REF!</definedName>
    <definedName name="_PVC1" localSheetId="9">#REF!</definedName>
    <definedName name="_PVC1" localSheetId="4">#REF!</definedName>
    <definedName name="_PVC1">#REF!</definedName>
    <definedName name="_PVC2" localSheetId="10">#REF!</definedName>
    <definedName name="_PVC2" localSheetId="11">#REF!</definedName>
    <definedName name="_PVC2" localSheetId="9">#REF!</definedName>
    <definedName name="_PVC2" localSheetId="4">#REF!</definedName>
    <definedName name="_PVC2">#REF!</definedName>
    <definedName name="_PVC4" localSheetId="10">#REF!</definedName>
    <definedName name="_PVC4" localSheetId="11">#REF!</definedName>
    <definedName name="_PVC4" localSheetId="9">#REF!</definedName>
    <definedName name="_PVC4" localSheetId="4">#REF!</definedName>
    <definedName name="_PVC4">#REF!</definedName>
    <definedName name="_PVC6" localSheetId="10">#REF!</definedName>
    <definedName name="_PVC6" localSheetId="9">#REF!</definedName>
    <definedName name="_PVC6" localSheetId="4">#REF!</definedName>
    <definedName name="_PVC6">#REF!</definedName>
    <definedName name="_S" localSheetId="10">'[7]1_boq'!#REF!</definedName>
    <definedName name="_S" localSheetId="9">'[7]1_boq'!#REF!</definedName>
    <definedName name="_S" localSheetId="4">'[7]1_boq'!#REF!</definedName>
    <definedName name="_S">'[7]1_boq'!#REF!</definedName>
    <definedName name="_SAK1" localSheetId="10">#REF!</definedName>
    <definedName name="_SAK1" localSheetId="11">#REF!</definedName>
    <definedName name="_SAK1" localSheetId="9">#REF!</definedName>
    <definedName name="_SAK1" localSheetId="4">#REF!</definedName>
    <definedName name="_SAK1">#REF!</definedName>
    <definedName name="_Sort" hidden="1">[13]Schdule!$Z$16:$Z$112</definedName>
    <definedName name="_tok2" localSheetId="10">#REF!</definedName>
    <definedName name="_tok2" localSheetId="9">#REF!</definedName>
    <definedName name="_tok2" localSheetId="4">#REF!</definedName>
    <definedName name="_tok2">#REF!</definedName>
    <definedName name="a" localSheetId="10" hidden="1">'[14]ANL-EI'!#REF!</definedName>
    <definedName name="a" localSheetId="9" hidden="1">'[14]ANL-EI'!#REF!</definedName>
    <definedName name="a" localSheetId="4" hidden="1">'[14]ANL-EI'!#REF!</definedName>
    <definedName name="a" hidden="1">'[14]ANL-EI'!#REF!</definedName>
    <definedName name="A.1">#N/A</definedName>
    <definedName name="A.10">#N/A</definedName>
    <definedName name="A.11">#N/A</definedName>
    <definedName name="A.12">#N/A</definedName>
    <definedName name="A.120" localSheetId="10">#REF!</definedName>
    <definedName name="A.120" localSheetId="11">#REF!</definedName>
    <definedName name="A.120" localSheetId="9">#REF!</definedName>
    <definedName name="A.120" localSheetId="4">#REF!</definedName>
    <definedName name="A.120">#REF!</definedName>
    <definedName name="A.16" localSheetId="10">#REF!</definedName>
    <definedName name="A.16" localSheetId="9">#REF!</definedName>
    <definedName name="A.16" localSheetId="4">#REF!</definedName>
    <definedName name="A.16">#REF!</definedName>
    <definedName name="A.16A" localSheetId="10">#REF!</definedName>
    <definedName name="A.16A" localSheetId="9">#REF!</definedName>
    <definedName name="A.16A" localSheetId="4">#REF!</definedName>
    <definedName name="A.16A">#REF!</definedName>
    <definedName name="A.18">#N/A</definedName>
    <definedName name="A.18.A">#N/A</definedName>
    <definedName name="A.18a" localSheetId="10">[5]Anl!#REF!</definedName>
    <definedName name="A.18a" localSheetId="9">[5]Anl!#REF!</definedName>
    <definedName name="A.18a" localSheetId="4">[5]Anl!#REF!</definedName>
    <definedName name="A.18a">[5]Anl!#REF!</definedName>
    <definedName name="A.2">#N/A</definedName>
    <definedName name="A.3">#N/A</definedName>
    <definedName name="A.4">#N/A</definedName>
    <definedName name="A.5">#N/A</definedName>
    <definedName name="A.6">#N/A</definedName>
    <definedName name="A.60" localSheetId="10">#REF!</definedName>
    <definedName name="A.60" localSheetId="9">#REF!</definedName>
    <definedName name="A.60" localSheetId="4">#REF!</definedName>
    <definedName name="A.60">#REF!</definedName>
    <definedName name="A.9">#N/A</definedName>
    <definedName name="A.90" localSheetId="10">#REF!</definedName>
    <definedName name="A.90" localSheetId="9">#REF!</definedName>
    <definedName name="A.90" localSheetId="4">#REF!</definedName>
    <definedName name="A.90">#REF!</definedName>
    <definedName name="ABC" localSheetId="10">#REF!</definedName>
    <definedName name="ABC" localSheetId="9">#REF!</definedName>
    <definedName name="ABC" localSheetId="4">#REF!</definedName>
    <definedName name="ABC">#REF!</definedName>
    <definedName name="ACBC" localSheetId="10">#REF!</definedName>
    <definedName name="ACBC" localSheetId="9">#REF!</definedName>
    <definedName name="ACBC" localSheetId="4">#REF!</definedName>
    <definedName name="ACBC">#REF!</definedName>
    <definedName name="ACDC">[15]Analisa!$G$86</definedName>
    <definedName name="ACI" localSheetId="10">#REF!</definedName>
    <definedName name="ACI" localSheetId="11">#REF!</definedName>
    <definedName name="ACI" localSheetId="9">#REF!</definedName>
    <definedName name="ACI" localSheetId="4">#REF!</definedName>
    <definedName name="ACI">#REF!</definedName>
    <definedName name="ACWC" localSheetId="10">#REF!</definedName>
    <definedName name="ACWC" localSheetId="9">#REF!</definedName>
    <definedName name="ACWC" localSheetId="4">#REF!</definedName>
    <definedName name="ACWC">#REF!</definedName>
    <definedName name="AGENTENG" localSheetId="10">#REF!</definedName>
    <definedName name="AGENTENG" localSheetId="9">#REF!</definedName>
    <definedName name="AGENTENG" localSheetId="4">#REF!</definedName>
    <definedName name="AGENTENG">#REF!</definedName>
    <definedName name="AKKK" localSheetId="10" hidden="1">'[16]ANL-EI'!#REF!</definedName>
    <definedName name="AKKK" localSheetId="9" hidden="1">'[16]ANL-EI'!#REF!</definedName>
    <definedName name="AKKK" localSheetId="4" hidden="1">'[16]ANL-EI'!#REF!</definedName>
    <definedName name="AKKK" hidden="1">'[16]ANL-EI'!#REF!</definedName>
    <definedName name="ALAT" localSheetId="10">#REF!</definedName>
    <definedName name="ALAT" localSheetId="11">#REF!</definedName>
    <definedName name="ALAT" localSheetId="9">#REF!</definedName>
    <definedName name="ALAT" localSheetId="4">#REF!</definedName>
    <definedName name="ALAT">#REF!</definedName>
    <definedName name="ALATUTAMA" localSheetId="10">#REF!</definedName>
    <definedName name="ALATUTAMA" localSheetId="9">#REF!</definedName>
    <definedName name="ALATUTAMA" localSheetId="4">#REF!</definedName>
    <definedName name="ALATUTAMA">#REF!</definedName>
    <definedName name="AMP" localSheetId="10">#REF!</definedName>
    <definedName name="AMP" localSheetId="9">#REF!</definedName>
    <definedName name="AMP" localSheetId="4">#REF!</definedName>
    <definedName name="AMP">#REF!</definedName>
    <definedName name="an" localSheetId="10">'[6]Kuantitas &amp; Harga'!#REF!</definedName>
    <definedName name="an" localSheetId="9">'[6]Kuantitas &amp; Harga'!#REF!</definedName>
    <definedName name="an" localSheetId="4">'[6]Kuantitas &amp; Harga'!#REF!</definedName>
    <definedName name="an">'[6]Kuantitas &amp; Harga'!#REF!</definedName>
    <definedName name="an." localSheetId="10">[5]Anl!#REF!</definedName>
    <definedName name="an." localSheetId="9">[5]Anl!#REF!</definedName>
    <definedName name="an." localSheetId="4">[5]Anl!#REF!</definedName>
    <definedName name="an.">[5]Anl!#REF!</definedName>
    <definedName name="An.A.1" localSheetId="10">[5]Anl!#REF!</definedName>
    <definedName name="An.A.1" localSheetId="9">[5]Anl!#REF!</definedName>
    <definedName name="An.A.1" localSheetId="4">[5]Anl!#REF!</definedName>
    <definedName name="An.A.1">[5]Anl!#REF!</definedName>
    <definedName name="An.A.18" localSheetId="10">[5]Anl!#REF!</definedName>
    <definedName name="An.A.18" localSheetId="9">[5]Anl!#REF!</definedName>
    <definedName name="An.A.18" localSheetId="4">[5]Anl!#REF!</definedName>
    <definedName name="An.A.18">[5]Anl!#REF!</definedName>
    <definedName name="An.A.18a">[17]Anl!$L$42</definedName>
    <definedName name="AN.A9" localSheetId="10">[5]Anl!#REF!</definedName>
    <definedName name="AN.A9" localSheetId="9">[5]Anl!#REF!</definedName>
    <definedName name="AN.A9" localSheetId="4">[5]Anl!#REF!</definedName>
    <definedName name="AN.A9">[5]Anl!#REF!</definedName>
    <definedName name="An.G.14" localSheetId="10">[5]Anl!#REF!</definedName>
    <definedName name="An.G.14" localSheetId="9">[5]Anl!#REF!</definedName>
    <definedName name="An.G.14" localSheetId="4">[5]Anl!#REF!</definedName>
    <definedName name="An.G.14">[5]Anl!#REF!</definedName>
    <definedName name="An.G.43." localSheetId="10">[5]Anl!#REF!</definedName>
    <definedName name="An.G.43." localSheetId="9">[5]Anl!#REF!</definedName>
    <definedName name="An.G.43." localSheetId="4">[5]Anl!#REF!</definedName>
    <definedName name="An.G.43.">[5]Anl!#REF!</definedName>
    <definedName name="andar">[18]Alat!$BO$467</definedName>
    <definedName name="andars">[18]Alat!$BO$506</definedName>
    <definedName name="ANG_10" localSheetId="10">#REF!</definedName>
    <definedName name="ANG_10" localSheetId="11">#REF!</definedName>
    <definedName name="ANG_10" localSheetId="9">#REF!</definedName>
    <definedName name="ANG_10" localSheetId="4">#REF!</definedName>
    <definedName name="ANG_10">#REF!</definedName>
    <definedName name="ANG_20" localSheetId="10">#REF!</definedName>
    <definedName name="ANG_20" localSheetId="9">#REF!</definedName>
    <definedName name="ANG_20" localSheetId="4">#REF!</definedName>
    <definedName name="ANG_20">#REF!</definedName>
    <definedName name="ANG_30" localSheetId="10">#REF!</definedName>
    <definedName name="ANG_30" localSheetId="9">#REF!</definedName>
    <definedName name="ANG_30" localSheetId="4">#REF!</definedName>
    <definedName name="ANG_30">#REF!</definedName>
    <definedName name="ANG_KAYU" localSheetId="10">#REF!</definedName>
    <definedName name="ANG_KAYU" localSheetId="9">#REF!</definedName>
    <definedName name="ANG_KAYU" localSheetId="4">#REF!</definedName>
    <definedName name="ANG_KAYU">#REF!</definedName>
    <definedName name="ANG_SEMEN" localSheetId="10">#REF!</definedName>
    <definedName name="ANG_SEMEN" localSheetId="9">#REF!</definedName>
    <definedName name="ANG_SEMEN" localSheetId="4">#REF!</definedName>
    <definedName name="ANG_SEMEN">#REF!</definedName>
    <definedName name="ANGKATGALIAN" localSheetId="10">#REF!</definedName>
    <definedName name="ANGKATGALIAN" localSheetId="9">#REF!</definedName>
    <definedName name="ANGKATGALIAN" localSheetId="4">#REF!</definedName>
    <definedName name="ANGKATGALIAN">#REF!</definedName>
    <definedName name="ann" localSheetId="10">[5]Anl!#REF!</definedName>
    <definedName name="ann" localSheetId="9">[5]Anl!#REF!</definedName>
    <definedName name="ann" localSheetId="4">[5]Anl!#REF!</definedName>
    <definedName name="ann">[5]Anl!#REF!</definedName>
    <definedName name="asd" hidden="1">[4]TJ1Q47!$E$7:$E$31</definedName>
    <definedName name="ase" hidden="1">[19]TJ1Q47!$E$7:$E$31</definedName>
    <definedName name="atar" localSheetId="10">#REF!</definedName>
    <definedName name="atar" localSheetId="9">#REF!</definedName>
    <definedName name="atar" localSheetId="4">#REF!</definedName>
    <definedName name="atar">#REF!</definedName>
    <definedName name="ATB" localSheetId="10">#REF!</definedName>
    <definedName name="ATB" localSheetId="11">#REF!</definedName>
    <definedName name="ATB" localSheetId="9">#REF!</definedName>
    <definedName name="ATB" localSheetId="4">#REF!</definedName>
    <definedName name="ATB">#REF!</definedName>
    <definedName name="B_KolomBalokPraktis">'[20]Analisa Harga Satuan'!$G$1193</definedName>
    <definedName name="B_MejaDapur">'[20]Analisa Harga Satuan'!$G$1878</definedName>
    <definedName name="BAKAL1.4" localSheetId="10">#REF!</definedName>
    <definedName name="BAKAL1.4" localSheetId="9">#REF!</definedName>
    <definedName name="BAKAL1.4" localSheetId="4">#REF!</definedName>
    <definedName name="BAKAL1.4">#REF!</definedName>
    <definedName name="BakCuciPiring">'[20]Analisa Harga Satuan'!$G$1865</definedName>
    <definedName name="BakMandiFiber">'[20]Analisa Harga Satuan'!$G$1817</definedName>
    <definedName name="BARRET" localSheetId="10">#REF!</definedName>
    <definedName name="BARRET" localSheetId="9">#REF!</definedName>
    <definedName name="BARRET" localSheetId="4">#REF!</definedName>
    <definedName name="BARRET">#REF!</definedName>
    <definedName name="Basecoarse" localSheetId="10">#REF!</definedName>
    <definedName name="Basecoarse" localSheetId="9">#REF!</definedName>
    <definedName name="Basecoarse" localSheetId="4">#REF!</definedName>
    <definedName name="Basecoarse">#REF!</definedName>
    <definedName name="BATA1.2" localSheetId="10">#REF!</definedName>
    <definedName name="BATA1.2" localSheetId="9">#REF!</definedName>
    <definedName name="BATA1.2" localSheetId="4">#REF!</definedName>
    <definedName name="BATA1.2">#REF!</definedName>
    <definedName name="BATA1.4" localSheetId="10">#REF!</definedName>
    <definedName name="BATA1.4" localSheetId="9">#REF!</definedName>
    <definedName name="BATA1.4" localSheetId="4">#REF!</definedName>
    <definedName name="BATA1.4">#REF!</definedName>
    <definedName name="bata12" localSheetId="10">#REF!</definedName>
    <definedName name="bata12" localSheetId="9">#REF!</definedName>
    <definedName name="bata12" localSheetId="4">#REF!</definedName>
    <definedName name="bata12">#REF!</definedName>
    <definedName name="bata14" localSheetId="10">#REF!</definedName>
    <definedName name="bata14" localSheetId="9">#REF!</definedName>
    <definedName name="bata14" localSheetId="4">#REF!</definedName>
    <definedName name="bata14">#REF!</definedName>
    <definedName name="Bata16">'[20]Analisa Harga Satuan'!$G$1269</definedName>
    <definedName name="Bata161bata">'[20]Analisa Harga Satuan'!$G$1284</definedName>
    <definedName name="BataKerawang">'[20]Analisa Harga Satuan'!$G$1299</definedName>
    <definedName name="BATUBELAH" localSheetId="10">#REF!</definedName>
    <definedName name="BATUBELAH" localSheetId="9">#REF!</definedName>
    <definedName name="BATUBELAH" localSheetId="4">#REF!</definedName>
    <definedName name="BATUBELAH">#REF!</definedName>
    <definedName name="BATUKALI" localSheetId="10">#REF!</definedName>
    <definedName name="BATUKALI" localSheetId="9">#REF!</definedName>
    <definedName name="BATUKALI" localSheetId="4">#REF!</definedName>
    <definedName name="BATUKALI">#REF!</definedName>
    <definedName name="BCA" localSheetId="10">#REF!</definedName>
    <definedName name="BCA" localSheetId="9">#REF!</definedName>
    <definedName name="BCA" localSheetId="4">#REF!</definedName>
    <definedName name="BCA">#REF!</definedName>
    <definedName name="BESI1KG" localSheetId="10">#REF!</definedName>
    <definedName name="BESI1KG" localSheetId="9">#REF!</definedName>
    <definedName name="BESI1KG" localSheetId="4">#REF!</definedName>
    <definedName name="BESI1KG">#REF!</definedName>
    <definedName name="BESI1M3" localSheetId="10">#REF!</definedName>
    <definedName name="BESI1M3" localSheetId="9">#REF!</definedName>
    <definedName name="BESI1M3" localSheetId="4">#REF!</definedName>
    <definedName name="BESI1M3">#REF!</definedName>
    <definedName name="Beton135" localSheetId="10">#REF!</definedName>
    <definedName name="Beton135" localSheetId="9">#REF!</definedName>
    <definedName name="Beton135" localSheetId="4">#REF!</definedName>
    <definedName name="Beton135">#REF!</definedName>
    <definedName name="Beton136" localSheetId="10">#REF!</definedName>
    <definedName name="Beton136" localSheetId="9">#REF!</definedName>
    <definedName name="Beton136" localSheetId="4">#REF!</definedName>
    <definedName name="Beton136">#REF!</definedName>
    <definedName name="BETONBERT" localSheetId="10">#REF!</definedName>
    <definedName name="BETONBERT" localSheetId="9">#REF!</definedName>
    <definedName name="BETONBERT" localSheetId="4">#REF!</definedName>
    <definedName name="BETONBERT">#REF!</definedName>
    <definedName name="BIPROFIL">#N/A</definedName>
    <definedName name="bln" localSheetId="10">#REF!</definedName>
    <definedName name="bln" localSheetId="9">#REF!</definedName>
    <definedName name="bln" localSheetId="4">#REF!</definedName>
    <definedName name="bln">#REF!</definedName>
    <definedName name="BODEM" localSheetId="10">#REF!</definedName>
    <definedName name="BODEM" localSheetId="9">#REF!</definedName>
    <definedName name="BODEM" localSheetId="4">#REF!</definedName>
    <definedName name="BODEM">#REF!</definedName>
    <definedName name="BUISTON" localSheetId="10">#REF!</definedName>
    <definedName name="BUISTON" localSheetId="9">#REF!</definedName>
    <definedName name="BUISTON" localSheetId="4">#REF!</definedName>
    <definedName name="BUISTON">#REF!</definedName>
    <definedName name="BUISTON20" localSheetId="10">#REF!</definedName>
    <definedName name="BUISTON20" localSheetId="9">#REF!</definedName>
    <definedName name="BUISTON20" localSheetId="4">#REF!</definedName>
    <definedName name="BUISTON20">#REF!</definedName>
    <definedName name="buiston40" localSheetId="10">#REF!</definedName>
    <definedName name="buiston40" localSheetId="9">#REF!</definedName>
    <definedName name="buiston40" localSheetId="4">#REF!</definedName>
    <definedName name="buiston40">#REF!</definedName>
    <definedName name="BULLDOZER" localSheetId="10">#REF!</definedName>
    <definedName name="BULLDOZER" localSheetId="9">#REF!</definedName>
    <definedName name="BULLDOZER" localSheetId="4">#REF!</definedName>
    <definedName name="BULLDOZER">#REF!</definedName>
    <definedName name="C_" localSheetId="10">#REF!</definedName>
    <definedName name="C_" localSheetId="9">#REF!</definedName>
    <definedName name="C_" localSheetId="4">#REF!</definedName>
    <definedName name="C_">#REF!</definedName>
    <definedName name="CABOK" localSheetId="10">#REF!</definedName>
    <definedName name="CABOK" localSheetId="9">#REF!</definedName>
    <definedName name="CABOK" localSheetId="4">#REF!</definedName>
    <definedName name="CABOK">#REF!</definedName>
    <definedName name="CAKIL" localSheetId="10">#REF!</definedName>
    <definedName name="CAKIL" localSheetId="9">#REF!</definedName>
    <definedName name="CAKIL" localSheetId="4">#REF!</definedName>
    <definedName name="CAKIL">#REF!</definedName>
    <definedName name="Cansteen">[15]Analisa!$G$1084</definedName>
    <definedName name="Cat_Kayu">'[20]Analisa Harga Satuan'!$G$2673</definedName>
    <definedName name="CATBOK" localSheetId="10">#REF!</definedName>
    <definedName name="CATBOK" localSheetId="11">#REF!</definedName>
    <definedName name="CATBOK" localSheetId="9">#REF!</definedName>
    <definedName name="CATBOK" localSheetId="4">#REF!</definedName>
    <definedName name="CATBOK">#REF!</definedName>
    <definedName name="Catexterior">'[20]Analisa Harga Satuan'!$G$2699</definedName>
    <definedName name="CatInterior">'[20]Analisa Harga Satuan'!$G$2712</definedName>
    <definedName name="CATLAT" localSheetId="10">#REF!</definedName>
    <definedName name="CATLAT" localSheetId="9">#REF!</definedName>
    <definedName name="CATLAT" localSheetId="4">#REF!</definedName>
    <definedName name="CATLAT">#REF!</definedName>
    <definedName name="CATMENI" localSheetId="10">#REF!</definedName>
    <definedName name="CATMENI" localSheetId="9">#REF!</definedName>
    <definedName name="CATMENI" localSheetId="4">#REF!</definedName>
    <definedName name="CATMENI">#REF!</definedName>
    <definedName name="Catminyak">[15]Analisa!$G$1071</definedName>
    <definedName name="CatPlafond">'[20]Analisa Harga Satuan'!$G$2725</definedName>
    <definedName name="CDB_ICI">#N/A</definedName>
    <definedName name="CDB_MATX">#N/A</definedName>
    <definedName name="CDB_VINI">#N/A</definedName>
    <definedName name="CDU_ICI">#N/A</definedName>
    <definedName name="CDU_MATX">#N/A</definedName>
    <definedName name="CDU_VINI">#N/A</definedName>
    <definedName name="cek">[11]Rekap!$H$28</definedName>
    <definedName name="Cermin5mm">'[20]Analisa Harga Satuan'!$G$2286</definedName>
    <definedName name="CLEANOUT" localSheetId="10">#REF!</definedName>
    <definedName name="CLEANOUT" localSheetId="9">#REF!</definedName>
    <definedName name="CLEANOUT" localSheetId="4">#REF!</definedName>
    <definedName name="CLEANOUT">#REF!</definedName>
    <definedName name="COMPRESSOR" localSheetId="10">#REF!</definedName>
    <definedName name="COMPRESSOR" localSheetId="9">#REF!</definedName>
    <definedName name="COMPRESSOR" localSheetId="4">#REF!</definedName>
    <definedName name="COMPRESSOR">#REF!</definedName>
    <definedName name="CONCRETEMIXER" localSheetId="10">#REF!</definedName>
    <definedName name="CONCRETEMIXER" localSheetId="9">#REF!</definedName>
    <definedName name="CONCRETEMIXER" localSheetId="4">#REF!</definedName>
    <definedName name="CONCRETEMIXER">#REF!</definedName>
    <definedName name="CONCRETEVIBRO" localSheetId="10">#REF!</definedName>
    <definedName name="CONCRETEVIBRO" localSheetId="9">#REF!</definedName>
    <definedName name="CONCRETEVIBRO" localSheetId="4">#REF!</definedName>
    <definedName name="CONCRETEVIBRO">#REF!</definedName>
    <definedName name="COR.123" localSheetId="10">#REF!</definedName>
    <definedName name="COR.123" localSheetId="9">#REF!</definedName>
    <definedName name="COR.123" localSheetId="4">#REF!</definedName>
    <definedName name="COR.123">#REF!</definedName>
    <definedName name="COR.135" localSheetId="10">#REF!</definedName>
    <definedName name="COR.135" localSheetId="9">#REF!</definedName>
    <definedName name="COR.135" localSheetId="4">#REF!</definedName>
    <definedName name="COR.135">#REF!</definedName>
    <definedName name="CorBeton175" localSheetId="10">'[21]An. Beton'!#REF!</definedName>
    <definedName name="CorBeton175" localSheetId="9">'[21]An. Beton'!#REF!</definedName>
    <definedName name="CorBeton175" localSheetId="4">'[21]An. Beton'!#REF!</definedName>
    <definedName name="CorBeton175">'[21]An. Beton'!#REF!</definedName>
    <definedName name="CorBeton225" localSheetId="10">'[21]An. Beton'!#REF!</definedName>
    <definedName name="CorBeton225" localSheetId="9">'[21]An. Beton'!#REF!</definedName>
    <definedName name="CorBeton225" localSheetId="4">'[21]An. Beton'!#REF!</definedName>
    <definedName name="CorBeton225">'[21]An. Beton'!#REF!</definedName>
    <definedName name="CRANE" localSheetId="10">#REF!</definedName>
    <definedName name="CRANE" localSheetId="9">#REF!</definedName>
    <definedName name="CRANE" localSheetId="4">#REF!</definedName>
    <definedName name="CRANE">#REF!</definedName>
    <definedName name="CUPI" localSheetId="10">#REF!</definedName>
    <definedName name="CUPI" localSheetId="9">#REF!</definedName>
    <definedName name="CUPI" localSheetId="4">#REF!</definedName>
    <definedName name="CUPI">#REF!</definedName>
    <definedName name="d" hidden="1">[19]TJ1Q47!$E$7:$E$31</definedName>
    <definedName name="da" hidden="1">[4]TJ1Q47!$J$7:$J$31</definedName>
    <definedName name="DAFTARSEWA" localSheetId="10">#REF!</definedName>
    <definedName name="DAFTARSEWA" localSheetId="11">#REF!</definedName>
    <definedName name="DAFTARSEWA" localSheetId="9">#REF!</definedName>
    <definedName name="DAFTARSEWA" localSheetId="4">#REF!</definedName>
    <definedName name="DAFTARSEWA">#REF!</definedName>
    <definedName name="DATAUPAH" localSheetId="10">#REF!</definedName>
    <definedName name="DATAUPAH" localSheetId="9">#REF!</definedName>
    <definedName name="DATAUPAH" localSheetId="4">#REF!</definedName>
    <definedName name="DATAUPAH">#REF!</definedName>
    <definedName name="DAYWORKS" localSheetId="10">'[22]K&amp;H'!#REF!</definedName>
    <definedName name="DAYWORKS" localSheetId="9">'[22]K&amp;H'!#REF!</definedName>
    <definedName name="DAYWORKS" localSheetId="4">'[22]K&amp;H'!#REF!</definedName>
    <definedName name="DAYWORKS">'[22]K&amp;H'!#REF!</definedName>
    <definedName name="des" localSheetId="10">#REF!</definedName>
    <definedName name="des" localSheetId="9">#REF!</definedName>
    <definedName name="des" localSheetId="4">#REF!</definedName>
    <definedName name="des">#REF!</definedName>
    <definedName name="DFGASD" hidden="1">[4]TJ1Q47!$E$7:$E$31</definedName>
    <definedName name="DFGDSFGDSFG" hidden="1">[4]TJ1Q47!$E$7:$E$31</definedName>
    <definedName name="DFGHJK" hidden="1">[4]TJ1Q47!$G$7:$G$31</definedName>
    <definedName name="dfr" hidden="1">[19]TJ1Q47!$G$7:$G$31</definedName>
    <definedName name="dgadga" localSheetId="10" hidden="1">'[14]ANL-EI'!#REF!</definedName>
    <definedName name="dgadga" localSheetId="9" hidden="1">'[14]ANL-EI'!#REF!</definedName>
    <definedName name="dgadga" localSheetId="4" hidden="1">'[14]ANL-EI'!#REF!</definedName>
    <definedName name="dgadga" hidden="1">'[14]ANL-EI'!#REF!</definedName>
    <definedName name="DPJ_B_M">#N/A</definedName>
    <definedName name="DPJ_B_MB">#N/A</definedName>
    <definedName name="DRM18W" localSheetId="10">#REF!</definedName>
    <definedName name="DRM18W" localSheetId="11">#REF!</definedName>
    <definedName name="DRM18W" localSheetId="9">#REF!</definedName>
    <definedName name="DRM18W" localSheetId="4">#REF!</definedName>
    <definedName name="DRM18W">#REF!</definedName>
    <definedName name="DTPX_R_M">#N/A</definedName>
    <definedName name="DUMPTRUCK1" localSheetId="10">#REF!</definedName>
    <definedName name="DUMPTRUCK1" localSheetId="9">#REF!</definedName>
    <definedName name="DUMPTRUCK1" localSheetId="4">#REF!</definedName>
    <definedName name="DUMPTRUCK1">#REF!</definedName>
    <definedName name="DUMPTRUCK2" localSheetId="10">#REF!</definedName>
    <definedName name="DUMPTRUCK2" localSheetId="9">#REF!</definedName>
    <definedName name="DUMPTRUCK2" localSheetId="4">#REF!</definedName>
    <definedName name="DUMPTRUCK2">#REF!</definedName>
    <definedName name="E.001" localSheetId="10">#REF!</definedName>
    <definedName name="E.001" localSheetId="9">#REF!</definedName>
    <definedName name="E.001" localSheetId="4">#REF!</definedName>
    <definedName name="E.001">#REF!</definedName>
    <definedName name="E.010" localSheetId="10">#REF!</definedName>
    <definedName name="E.010" localSheetId="9">#REF!</definedName>
    <definedName name="E.010" localSheetId="4">#REF!</definedName>
    <definedName name="E.010">#REF!</definedName>
    <definedName name="E.020" localSheetId="10">#REF!</definedName>
    <definedName name="E.020" localSheetId="9">#REF!</definedName>
    <definedName name="E.020" localSheetId="4">#REF!</definedName>
    <definedName name="E.020">#REF!</definedName>
    <definedName name="E.031" localSheetId="10">#REF!</definedName>
    <definedName name="E.031" localSheetId="9">#REF!</definedName>
    <definedName name="E.031" localSheetId="4">#REF!</definedName>
    <definedName name="E.031">#REF!</definedName>
    <definedName name="E.052" localSheetId="10">#REF!</definedName>
    <definedName name="E.052" localSheetId="9">#REF!</definedName>
    <definedName name="E.052" localSheetId="4">#REF!</definedName>
    <definedName name="E.052">#REF!</definedName>
    <definedName name="E.053" localSheetId="10">#REF!</definedName>
    <definedName name="E.053" localSheetId="9">#REF!</definedName>
    <definedName name="E.053" localSheetId="4">#REF!</definedName>
    <definedName name="E.053">#REF!</definedName>
    <definedName name="E.080" localSheetId="10">#REF!</definedName>
    <definedName name="E.080" localSheetId="9">#REF!</definedName>
    <definedName name="E.080" localSheetId="4">#REF!</definedName>
    <definedName name="E.080">#REF!</definedName>
    <definedName name="E.081" localSheetId="10">#REF!</definedName>
    <definedName name="E.081" localSheetId="9">#REF!</definedName>
    <definedName name="E.081" localSheetId="4">#REF!</definedName>
    <definedName name="E.081">#REF!</definedName>
    <definedName name="E.082" localSheetId="10">#REF!</definedName>
    <definedName name="E.082" localSheetId="9">#REF!</definedName>
    <definedName name="E.082" localSheetId="4">#REF!</definedName>
    <definedName name="E.082">#REF!</definedName>
    <definedName name="E.084" localSheetId="10">#REF!</definedName>
    <definedName name="E.084" localSheetId="9">#REF!</definedName>
    <definedName name="E.084" localSheetId="4">#REF!</definedName>
    <definedName name="E.084">#REF!</definedName>
    <definedName name="E.087" localSheetId="10">#REF!</definedName>
    <definedName name="E.087" localSheetId="9">#REF!</definedName>
    <definedName name="E.087" localSheetId="4">#REF!</definedName>
    <definedName name="E.087">#REF!</definedName>
    <definedName name="E.088" localSheetId="10">#REF!</definedName>
    <definedName name="E.088" localSheetId="9">#REF!</definedName>
    <definedName name="E.088" localSheetId="4">#REF!</definedName>
    <definedName name="E.088">#REF!</definedName>
    <definedName name="E.089" localSheetId="10">#REF!</definedName>
    <definedName name="E.089" localSheetId="9">#REF!</definedName>
    <definedName name="E.089" localSheetId="4">#REF!</definedName>
    <definedName name="E.089">#REF!</definedName>
    <definedName name="E.13" localSheetId="10">#REF!</definedName>
    <definedName name="E.13" localSheetId="9">#REF!</definedName>
    <definedName name="E.13" localSheetId="4">#REF!</definedName>
    <definedName name="E.13">#REF!</definedName>
    <definedName name="E.153" localSheetId="10">#REF!</definedName>
    <definedName name="E.153" localSheetId="9">#REF!</definedName>
    <definedName name="E.153" localSheetId="4">#REF!</definedName>
    <definedName name="E.153">#REF!</definedName>
    <definedName name="E.157" localSheetId="10">#REF!</definedName>
    <definedName name="E.157" localSheetId="9">#REF!</definedName>
    <definedName name="E.157" localSheetId="4">#REF!</definedName>
    <definedName name="E.157">#REF!</definedName>
    <definedName name="E.182" localSheetId="10">#REF!</definedName>
    <definedName name="E.182" localSheetId="9">#REF!</definedName>
    <definedName name="E.182" localSheetId="4">#REF!</definedName>
    <definedName name="E.182">#REF!</definedName>
    <definedName name="E.2" localSheetId="10">#REF!</definedName>
    <definedName name="E.2" localSheetId="9">#REF!</definedName>
    <definedName name="E.2" localSheetId="4">#REF!</definedName>
    <definedName name="E.2">#REF!</definedName>
    <definedName name="E.212" localSheetId="10">#REF!</definedName>
    <definedName name="E.212" localSheetId="9">#REF!</definedName>
    <definedName name="E.212" localSheetId="4">#REF!</definedName>
    <definedName name="E.212">#REF!</definedName>
    <definedName name="E.213" localSheetId="10">#REF!</definedName>
    <definedName name="E.213" localSheetId="9">#REF!</definedName>
    <definedName name="E.213" localSheetId="4">#REF!</definedName>
    <definedName name="E.213">#REF!</definedName>
    <definedName name="E.221" localSheetId="10">#REF!</definedName>
    <definedName name="E.221" localSheetId="9">#REF!</definedName>
    <definedName name="E.221" localSheetId="4">#REF!</definedName>
    <definedName name="E.221">#REF!</definedName>
    <definedName name="E.251" localSheetId="10">#REF!</definedName>
    <definedName name="E.251" localSheetId="9">#REF!</definedName>
    <definedName name="E.251" localSheetId="4">#REF!</definedName>
    <definedName name="E.251">#REF!</definedName>
    <definedName name="E.253" localSheetId="10">#REF!</definedName>
    <definedName name="E.253" localSheetId="9">#REF!</definedName>
    <definedName name="E.253" localSheetId="4">#REF!</definedName>
    <definedName name="E.253">#REF!</definedName>
    <definedName name="E.301" localSheetId="10">#REF!</definedName>
    <definedName name="E.301" localSheetId="9">#REF!</definedName>
    <definedName name="E.301" localSheetId="4">#REF!</definedName>
    <definedName name="E.301">#REF!</definedName>
    <definedName name="E.341" localSheetId="10">#REF!</definedName>
    <definedName name="E.341" localSheetId="9">#REF!</definedName>
    <definedName name="E.341" localSheetId="4">#REF!</definedName>
    <definedName name="E.341">#REF!</definedName>
    <definedName name="E.401" localSheetId="10">#REF!</definedName>
    <definedName name="E.401" localSheetId="9">#REF!</definedName>
    <definedName name="E.401" localSheetId="4">#REF!</definedName>
    <definedName name="E.401">#REF!</definedName>
    <definedName name="EC" localSheetId="10">#REF!</definedName>
    <definedName name="EC" localSheetId="9">#REF!</definedName>
    <definedName name="EC" localSheetId="4">#REF!</definedName>
    <definedName name="EC">#REF!</definedName>
    <definedName name="EEE06REV">'[23]5-Peralatan'!$AW$13</definedName>
    <definedName name="EEE09REV1">'[23]5-Peralatan'!$AW$16</definedName>
    <definedName name="EEE17REV">'[23]5-Peralatan'!$AW$24</definedName>
    <definedName name="EEE17REV1">'[23]5-Peralatan'!$AW$24</definedName>
    <definedName name="er" localSheetId="10">#REF!</definedName>
    <definedName name="er" localSheetId="9">#REF!</definedName>
    <definedName name="er" localSheetId="4">#REF!</definedName>
    <definedName name="er">#REF!</definedName>
    <definedName name="EXCAVATOR" localSheetId="10">#REF!</definedName>
    <definedName name="EXCAVATOR" localSheetId="9">#REF!</definedName>
    <definedName name="EXCAVATOR" localSheetId="4">#REF!</definedName>
    <definedName name="EXCAVATOR">#REF!</definedName>
    <definedName name="F.1" localSheetId="10">#REF!</definedName>
    <definedName name="F.1" localSheetId="9">#REF!</definedName>
    <definedName name="F.1" localSheetId="4">#REF!</definedName>
    <definedName name="F.1">#REF!</definedName>
    <definedName name="F.10">#N/A</definedName>
    <definedName name="F.10.A">#N/A</definedName>
    <definedName name="F.10.B">#N/A</definedName>
    <definedName name="F.10.C">#N/A</definedName>
    <definedName name="F.10.D">#N/A</definedName>
    <definedName name="F.10.E">#N/A</definedName>
    <definedName name="F.16">#N/A</definedName>
    <definedName name="F.16.A">#N/A</definedName>
    <definedName name="F.1A" localSheetId="10">#REF!</definedName>
    <definedName name="F.1A" localSheetId="9">#REF!</definedName>
    <definedName name="F.1A" localSheetId="4">#REF!</definedName>
    <definedName name="F.1A">#REF!</definedName>
    <definedName name="F.21">#N/A</definedName>
    <definedName name="F.21.A">#N/A</definedName>
    <definedName name="F.21A" localSheetId="10">#REF!</definedName>
    <definedName name="F.21A" localSheetId="9">#REF!</definedName>
    <definedName name="F.21A" localSheetId="4">#REF!</definedName>
    <definedName name="F.21A">#REF!</definedName>
    <definedName name="F.22">#N/A</definedName>
    <definedName name="F.22.A">#N/A</definedName>
    <definedName name="F.27">#N/A</definedName>
    <definedName name="F.27.A">#N/A</definedName>
    <definedName name="F.30">#N/A</definedName>
    <definedName name="F.30.A">#N/A</definedName>
    <definedName name="F.33">#N/A</definedName>
    <definedName name="F.33.A">#N/A</definedName>
    <definedName name="F.33.B">#N/A</definedName>
    <definedName name="F.33.C">#N/A</definedName>
    <definedName name="F.33.D">#N/A</definedName>
    <definedName name="F.33A" localSheetId="10">[5]Anl!#REF!</definedName>
    <definedName name="F.33A" localSheetId="11">[5]Anl!#REF!</definedName>
    <definedName name="F.33A" localSheetId="9">[5]Anl!#REF!</definedName>
    <definedName name="F.33A" localSheetId="4">[5]Anl!#REF!</definedName>
    <definedName name="F.33A">[5]Anl!#REF!</definedName>
    <definedName name="F.33D" localSheetId="10">#REF!</definedName>
    <definedName name="F.33D" localSheetId="11">#REF!</definedName>
    <definedName name="F.33D" localSheetId="9">#REF!</definedName>
    <definedName name="F.33D" localSheetId="4">#REF!</definedName>
    <definedName name="F.33D">#REF!</definedName>
    <definedName name="F.34">#N/A</definedName>
    <definedName name="F.34.A">#N/A</definedName>
    <definedName name="F.36">#N/A</definedName>
    <definedName name="F.36.A">#N/A</definedName>
    <definedName name="F.37">#N/A</definedName>
    <definedName name="F.37.A">#N/A</definedName>
    <definedName name="F.37.B">#N/A</definedName>
    <definedName name="F.6A" localSheetId="10">#REF!</definedName>
    <definedName name="F.6A" localSheetId="9">#REF!</definedName>
    <definedName name="F.6A" localSheetId="4">#REF!</definedName>
    <definedName name="F.6A">#REF!</definedName>
    <definedName name="F.8">#N/A</definedName>
    <definedName name="F.8.1" localSheetId="10">[5]Anl!#REF!</definedName>
    <definedName name="F.8.1" localSheetId="11">[5]Anl!#REF!</definedName>
    <definedName name="F.8.1" localSheetId="9">[5]Anl!#REF!</definedName>
    <definedName name="F.8.1" localSheetId="4">[5]Anl!#REF!</definedName>
    <definedName name="F.8.1">[5]Anl!#REF!</definedName>
    <definedName name="F.8.2" localSheetId="10">[5]Anl!#REF!</definedName>
    <definedName name="F.8.2" localSheetId="9">[5]Anl!#REF!</definedName>
    <definedName name="F.8.2" localSheetId="4">[5]Anl!#REF!</definedName>
    <definedName name="F.8.2">[5]Anl!#REF!</definedName>
    <definedName name="F.8A" localSheetId="10">#REF!</definedName>
    <definedName name="F.8A" localSheetId="11">#REF!</definedName>
    <definedName name="F.8A" localSheetId="9">#REF!</definedName>
    <definedName name="F.8A" localSheetId="4">#REF!</definedName>
    <definedName name="F.8A">#REF!</definedName>
    <definedName name="FAWEFAWEE" localSheetId="10" hidden="1">#REF!</definedName>
    <definedName name="FAWEFAWEE" localSheetId="9" hidden="1">#REF!</definedName>
    <definedName name="FAWEFAWEE" localSheetId="4" hidden="1">#REF!</definedName>
    <definedName name="FAWEFAWEE" hidden="1">#REF!</definedName>
    <definedName name="FGHDSFGHSFD" hidden="1">[4]TJ1Q47!$N$7:$N$31</definedName>
    <definedName name="FGHFDGH" hidden="1">[4]TJ1Q47!$H$7:$H$31</definedName>
    <definedName name="FGHFHGJFG" hidden="1">[4]TJ1Q47!$G$7:$G$31</definedName>
    <definedName name="FINISHER" localSheetId="10">#REF!</definedName>
    <definedName name="FINISHER" localSheetId="11">#REF!</definedName>
    <definedName name="FINISHER" localSheetId="9">#REF!</definedName>
    <definedName name="FINISHER" localSheetId="4">#REF!</definedName>
    <definedName name="FINISHER">#REF!</definedName>
    <definedName name="FLATBEDTRUCK" localSheetId="10">#REF!</definedName>
    <definedName name="FLATBEDTRUCK" localSheetId="9">#REF!</definedName>
    <definedName name="FLATBEDTRUCK" localSheetId="4">#REF!</definedName>
    <definedName name="FLATBEDTRUCK">#REF!</definedName>
    <definedName name="FLOORDRAIN" localSheetId="10">#REF!</definedName>
    <definedName name="FLOORDRAIN" localSheetId="9">#REF!</definedName>
    <definedName name="FLOORDRAIN" localSheetId="4">#REF!</definedName>
    <definedName name="FLOORDRAIN">#REF!</definedName>
    <definedName name="Floorhardener3kg">'[20]Analisa Harga Satuan'!$G$1459</definedName>
    <definedName name="FORM311">'[24]3-DIV3'!$L$1:$V$61</definedName>
    <definedName name="FORM312">'[24]3-DIV3'!$L$121:$V$181</definedName>
    <definedName name="FORM313">'[24]3-DIV3'!$L$255:$V$315</definedName>
    <definedName name="FORM314">'[24]3-DIV3'!$L$375:$V$435</definedName>
    <definedName name="FORM315">'[24]3-DIV3'!$L$1766:$V$1826</definedName>
    <definedName name="FORM319">'[24]3-DIV3'!$L$1886:$V$1946</definedName>
    <definedName name="FORM322">'[24]3-DIV3'!$L$1947:$V$2007</definedName>
    <definedName name="FORM323">'[24]3-DIV3'!$L$2126:$V$2186</definedName>
    <definedName name="FORM323L" localSheetId="10">#REF!</definedName>
    <definedName name="FORM323L" localSheetId="9">#REF!</definedName>
    <definedName name="FORM323L" localSheetId="4">#REF!</definedName>
    <definedName name="FORM323L">#REF!</definedName>
    <definedName name="FORM324">'[24]3-DIV3'!$L$2305:$V$2365</definedName>
    <definedName name="FORM33" localSheetId="10">'[22]G&amp;T'!#REF!</definedName>
    <definedName name="FORM33" localSheetId="9">'[22]G&amp;T'!#REF!</definedName>
    <definedName name="FORM33" localSheetId="4">'[22]G&amp;T'!#REF!</definedName>
    <definedName name="FORM33">'[22]G&amp;T'!#REF!</definedName>
    <definedName name="FORM331">'[24]3-DIV3'!$L$2427:$V$2487</definedName>
    <definedName name="FORM346">'[24]3-DIV3'!$L$2547:$V$2607</definedName>
    <definedName name="FORM421">'[25]3-DIV4'!$L$1:$V$61</definedName>
    <definedName name="FORM422">'[25]3-DIV4'!$L$180:$V$240</definedName>
    <definedName name="FORM423">'[25]3-DIV4'!$L$479:$V$539</definedName>
    <definedName name="FORM424">'[25]3-DIV4'!$L$359:$V$419</definedName>
    <definedName name="FORM425">'[25]3-DIV4'!$L$718:$V$778</definedName>
    <definedName name="FORM426">'[25]3-DIV4'!$L$897:$V$957</definedName>
    <definedName name="FORM427">'[25]3-DIV4'!$L$1017:$V$1077</definedName>
    <definedName name="FORM511">'[26]3-DIV5'!$L$1:$V$61</definedName>
    <definedName name="FORM512">'[26]3-DIV5'!$L$180:$V$240</definedName>
    <definedName name="FORM521">'[26]3-DIV5'!$L$359:$V$419</definedName>
    <definedName name="FORM522">'[26]3-DIV5'!$L$3075:$V$3135</definedName>
    <definedName name="FORM541">'[26]3-DIV5'!$L$3254:$V$3314</definedName>
    <definedName name="FORM542">'[26]3-DIV5'!$L$3374:$V$3434</definedName>
    <definedName name="FORM55s" localSheetId="10">[22]Lapis!#REF!</definedName>
    <definedName name="FORM55s" localSheetId="9">[22]Lapis!#REF!</definedName>
    <definedName name="FORM55s" localSheetId="4">[22]Lapis!#REF!</definedName>
    <definedName name="FORM55s">[22]Lapis!#REF!</definedName>
    <definedName name="FORM611" localSheetId="10">#REF!</definedName>
    <definedName name="FORM611" localSheetId="9">#REF!</definedName>
    <definedName name="FORM611" localSheetId="4">#REF!</definedName>
    <definedName name="FORM611">#REF!</definedName>
    <definedName name="FORM612" localSheetId="10">#REF!</definedName>
    <definedName name="FORM612" localSheetId="9">#REF!</definedName>
    <definedName name="FORM612" localSheetId="4">#REF!</definedName>
    <definedName name="FORM612">#REF!</definedName>
    <definedName name="FORM621" localSheetId="10">#REF!</definedName>
    <definedName name="FORM621" localSheetId="9">#REF!</definedName>
    <definedName name="FORM621" localSheetId="4">#REF!</definedName>
    <definedName name="FORM621">#REF!</definedName>
    <definedName name="FORM622" localSheetId="10">#REF!</definedName>
    <definedName name="FORM622" localSheetId="9">#REF!</definedName>
    <definedName name="FORM622" localSheetId="4">#REF!</definedName>
    <definedName name="FORM622">#REF!</definedName>
    <definedName name="FORM623" localSheetId="10">#REF!</definedName>
    <definedName name="FORM623" localSheetId="9">#REF!</definedName>
    <definedName name="FORM623" localSheetId="4">#REF!</definedName>
    <definedName name="FORM623">#REF!</definedName>
    <definedName name="FORM624" localSheetId="10">[27]ATB!#REF!</definedName>
    <definedName name="FORM624" localSheetId="9">[27]ATB!#REF!</definedName>
    <definedName name="FORM624" localSheetId="4">[27]ATB!#REF!</definedName>
    <definedName name="FORM624">[27]ATB!#REF!</definedName>
    <definedName name="FORM631" localSheetId="10">#REF!</definedName>
    <definedName name="FORM631" localSheetId="9">#REF!</definedName>
    <definedName name="FORM631" localSheetId="4">#REF!</definedName>
    <definedName name="FORM631">#REF!</definedName>
    <definedName name="FORM632" localSheetId="10">#REF!</definedName>
    <definedName name="FORM632" localSheetId="9">#REF!</definedName>
    <definedName name="FORM632" localSheetId="4">#REF!</definedName>
    <definedName name="FORM632">#REF!</definedName>
    <definedName name="FORM633" localSheetId="10">#REF!</definedName>
    <definedName name="FORM633" localSheetId="9">#REF!</definedName>
    <definedName name="FORM633" localSheetId="4">#REF!</definedName>
    <definedName name="FORM633">#REF!</definedName>
    <definedName name="FORM634" localSheetId="10">#REF!</definedName>
    <definedName name="FORM634" localSheetId="9">#REF!</definedName>
    <definedName name="FORM634" localSheetId="4">#REF!</definedName>
    <definedName name="FORM634">#REF!</definedName>
    <definedName name="FORM635" localSheetId="10">#REF!</definedName>
    <definedName name="FORM635" localSheetId="9">#REF!</definedName>
    <definedName name="FORM635" localSheetId="4">#REF!</definedName>
    <definedName name="FORM635">#REF!</definedName>
    <definedName name="FORM635A" localSheetId="10">#REF!</definedName>
    <definedName name="FORM635A" localSheetId="9">#REF!</definedName>
    <definedName name="FORM635A" localSheetId="4">#REF!</definedName>
    <definedName name="FORM635A">#REF!</definedName>
    <definedName name="FORM636" localSheetId="10">#REF!</definedName>
    <definedName name="FORM636" localSheetId="9">#REF!</definedName>
    <definedName name="FORM636" localSheetId="4">#REF!</definedName>
    <definedName name="FORM636">#REF!</definedName>
    <definedName name="FORM637" localSheetId="10">#REF!</definedName>
    <definedName name="FORM637" localSheetId="9">#REF!</definedName>
    <definedName name="FORM637" localSheetId="4">#REF!</definedName>
    <definedName name="FORM637">#REF!</definedName>
    <definedName name="FORM641L" localSheetId="10">#REF!</definedName>
    <definedName name="FORM641L" localSheetId="9">#REF!</definedName>
    <definedName name="FORM641L" localSheetId="4">#REF!</definedName>
    <definedName name="FORM641L">#REF!</definedName>
    <definedName name="FORM642" localSheetId="10">#REF!</definedName>
    <definedName name="FORM642" localSheetId="9">#REF!</definedName>
    <definedName name="FORM642" localSheetId="4">#REF!</definedName>
    <definedName name="FORM642">#REF!</definedName>
    <definedName name="FORM65" localSheetId="10">#REF!</definedName>
    <definedName name="FORM65" localSheetId="9">#REF!</definedName>
    <definedName name="FORM65" localSheetId="4">#REF!</definedName>
    <definedName name="FORM65">#REF!</definedName>
    <definedName name="FORM651" localSheetId="10">[27]ATB!#REF!</definedName>
    <definedName name="FORM651" localSheetId="9">[27]ATB!#REF!</definedName>
    <definedName name="FORM651" localSheetId="4">[27]ATB!#REF!</definedName>
    <definedName name="FORM651">[27]ATB!#REF!</definedName>
    <definedName name="FORM661" localSheetId="10">[27]ATB!#REF!</definedName>
    <definedName name="FORM661" localSheetId="9">[27]ATB!#REF!</definedName>
    <definedName name="FORM661" localSheetId="4">[27]ATB!#REF!</definedName>
    <definedName name="FORM661">[27]ATB!#REF!</definedName>
    <definedName name="FORM662" localSheetId="10">[27]ATB!#REF!</definedName>
    <definedName name="FORM662" localSheetId="9">[27]ATB!#REF!</definedName>
    <definedName name="FORM662" localSheetId="4">[27]ATB!#REF!</definedName>
    <definedName name="FORM662">[27]ATB!#REF!</definedName>
    <definedName name="FORM66PERATA" localSheetId="10">#REF!</definedName>
    <definedName name="FORM66PERATA" localSheetId="9">#REF!</definedName>
    <definedName name="FORM66PERATA" localSheetId="4">#REF!</definedName>
    <definedName name="FORM66PERATA">#REF!</definedName>
    <definedName name="FORM66PERMUKAAN" localSheetId="10">#REF!</definedName>
    <definedName name="FORM66PERMUKAAN" localSheetId="9">#REF!</definedName>
    <definedName name="FORM66PERMUKAAN" localSheetId="4">#REF!</definedName>
    <definedName name="FORM66PERMUKAAN">#REF!</definedName>
    <definedName name="FORM7101" localSheetId="10">#REF!</definedName>
    <definedName name="FORM7101" localSheetId="9">#REF!</definedName>
    <definedName name="FORM7101" localSheetId="4">#REF!</definedName>
    <definedName name="FORM7101">#REF!</definedName>
    <definedName name="FORM7102" localSheetId="10">#REF!</definedName>
    <definedName name="FORM7102" localSheetId="9">#REF!</definedName>
    <definedName name="FORM7102" localSheetId="4">#REF!</definedName>
    <definedName name="FORM7102">#REF!</definedName>
    <definedName name="FORM7103" localSheetId="10">#REF!</definedName>
    <definedName name="FORM7103" localSheetId="9">#REF!</definedName>
    <definedName name="FORM7103" localSheetId="4">#REF!</definedName>
    <definedName name="FORM7103">#REF!</definedName>
    <definedName name="FORM711" localSheetId="10">#REF!</definedName>
    <definedName name="FORM711" localSheetId="9">#REF!</definedName>
    <definedName name="FORM711" localSheetId="4">#REF!</definedName>
    <definedName name="FORM711">#REF!</definedName>
    <definedName name="FORM712" localSheetId="10">#REF!</definedName>
    <definedName name="FORM712" localSheetId="9">#REF!</definedName>
    <definedName name="FORM712" localSheetId="4">#REF!</definedName>
    <definedName name="FORM712">#REF!</definedName>
    <definedName name="FORM713" localSheetId="10">#REF!</definedName>
    <definedName name="FORM713" localSheetId="9">#REF!</definedName>
    <definedName name="FORM713" localSheetId="4">#REF!</definedName>
    <definedName name="FORM713">#REF!</definedName>
    <definedName name="FORM714" localSheetId="10">#REF!</definedName>
    <definedName name="FORM714" localSheetId="9">#REF!</definedName>
    <definedName name="FORM714" localSheetId="4">#REF!</definedName>
    <definedName name="FORM714">#REF!</definedName>
    <definedName name="FORM715" localSheetId="10">#REF!</definedName>
    <definedName name="FORM715" localSheetId="9">#REF!</definedName>
    <definedName name="FORM715" localSheetId="4">#REF!</definedName>
    <definedName name="FORM715">#REF!</definedName>
    <definedName name="FORM716" localSheetId="10">#REF!</definedName>
    <definedName name="FORM716" localSheetId="9">#REF!</definedName>
    <definedName name="FORM716" localSheetId="4">#REF!</definedName>
    <definedName name="FORM716">#REF!</definedName>
    <definedName name="FORM717" localSheetId="10">#REF!</definedName>
    <definedName name="FORM717" localSheetId="9">#REF!</definedName>
    <definedName name="FORM717" localSheetId="4">#REF!</definedName>
    <definedName name="FORM717">#REF!</definedName>
    <definedName name="FORM718" localSheetId="10">#REF!</definedName>
    <definedName name="FORM718" localSheetId="9">#REF!</definedName>
    <definedName name="FORM718" localSheetId="4">#REF!</definedName>
    <definedName name="FORM718">#REF!</definedName>
    <definedName name="FORM721" localSheetId="10">#REF!</definedName>
    <definedName name="FORM721" localSheetId="9">#REF!</definedName>
    <definedName name="FORM721" localSheetId="4">#REF!</definedName>
    <definedName name="FORM721">#REF!</definedName>
    <definedName name="FORM731" localSheetId="10">#REF!</definedName>
    <definedName name="FORM731" localSheetId="9">#REF!</definedName>
    <definedName name="FORM731" localSheetId="4">#REF!</definedName>
    <definedName name="FORM731">#REF!</definedName>
    <definedName name="FORM732" localSheetId="10">#REF!</definedName>
    <definedName name="FORM732" localSheetId="9">#REF!</definedName>
    <definedName name="FORM732" localSheetId="4">#REF!</definedName>
    <definedName name="FORM732">#REF!</definedName>
    <definedName name="FORM733" localSheetId="10">#REF!</definedName>
    <definedName name="FORM733" localSheetId="9">#REF!</definedName>
    <definedName name="FORM733" localSheetId="4">#REF!</definedName>
    <definedName name="FORM733">#REF!</definedName>
    <definedName name="FORM734" localSheetId="10">#REF!</definedName>
    <definedName name="FORM734" localSheetId="9">#REF!</definedName>
    <definedName name="FORM734" localSheetId="4">#REF!</definedName>
    <definedName name="FORM734">#REF!</definedName>
    <definedName name="FORM735" localSheetId="10">#REF!</definedName>
    <definedName name="FORM735" localSheetId="9">#REF!</definedName>
    <definedName name="FORM735" localSheetId="4">#REF!</definedName>
    <definedName name="FORM735">#REF!</definedName>
    <definedName name="FORM744" localSheetId="10">#REF!</definedName>
    <definedName name="FORM744" localSheetId="9">#REF!</definedName>
    <definedName name="FORM744" localSheetId="4">#REF!</definedName>
    <definedName name="FORM744">#REF!</definedName>
    <definedName name="FORM745" localSheetId="10">#REF!</definedName>
    <definedName name="FORM745" localSheetId="9">#REF!</definedName>
    <definedName name="FORM745" localSheetId="4">#REF!</definedName>
    <definedName name="FORM745">#REF!</definedName>
    <definedName name="FORM751" localSheetId="10">'[28]K.175 - K.225'!#REF!</definedName>
    <definedName name="FORM751" localSheetId="9">'[28]K.175 - K.225'!#REF!</definedName>
    <definedName name="FORM751" localSheetId="4">'[28]K.175 - K.225'!#REF!</definedName>
    <definedName name="FORM751">'[28]K.175 - K.225'!#REF!</definedName>
    <definedName name="FORM752" localSheetId="10">'[28]K.175 - K.225'!#REF!</definedName>
    <definedName name="FORM752" localSheetId="9">'[28]K.175 - K.225'!#REF!</definedName>
    <definedName name="FORM752" localSheetId="4">'[28]K.175 - K.225'!#REF!</definedName>
    <definedName name="FORM752">'[28]K.175 - K.225'!#REF!</definedName>
    <definedName name="FORM753" localSheetId="10">'[28]K.175 - K.225'!#REF!</definedName>
    <definedName name="FORM753" localSheetId="9">'[28]K.175 - K.225'!#REF!</definedName>
    <definedName name="FORM753" localSheetId="4">'[28]K.175 - K.225'!#REF!</definedName>
    <definedName name="FORM753">'[28]K.175 - K.225'!#REF!</definedName>
    <definedName name="FORM7610" localSheetId="10">#REF!</definedName>
    <definedName name="FORM7610" localSheetId="9">#REF!</definedName>
    <definedName name="FORM7610" localSheetId="4">#REF!</definedName>
    <definedName name="FORM7610">#REF!</definedName>
    <definedName name="FORM7612a" localSheetId="10">#REF!</definedName>
    <definedName name="FORM7612a" localSheetId="9">#REF!</definedName>
    <definedName name="FORM7612a" localSheetId="4">#REF!</definedName>
    <definedName name="FORM7612a">#REF!</definedName>
    <definedName name="FORM7612b" localSheetId="10">#REF!</definedName>
    <definedName name="FORM7612b" localSheetId="9">#REF!</definedName>
    <definedName name="FORM7612b" localSheetId="4">#REF!</definedName>
    <definedName name="FORM7612b">#REF!</definedName>
    <definedName name="FORM7612c" localSheetId="10">#REF!</definedName>
    <definedName name="FORM7612c" localSheetId="9">#REF!</definedName>
    <definedName name="FORM7612c" localSheetId="4">#REF!</definedName>
    <definedName name="FORM7612c">#REF!</definedName>
    <definedName name="FORM7613a" localSheetId="10">#REF!</definedName>
    <definedName name="FORM7613a" localSheetId="9">#REF!</definedName>
    <definedName name="FORM7613a" localSheetId="4">#REF!</definedName>
    <definedName name="FORM7613a">#REF!</definedName>
    <definedName name="FORM7613b" localSheetId="10">#REF!</definedName>
    <definedName name="FORM7613b" localSheetId="9">#REF!</definedName>
    <definedName name="FORM7613b" localSheetId="4">#REF!</definedName>
    <definedName name="FORM7613b">#REF!</definedName>
    <definedName name="FORM7613c" localSheetId="10">#REF!</definedName>
    <definedName name="FORM7613c" localSheetId="9">#REF!</definedName>
    <definedName name="FORM7613c" localSheetId="4">#REF!</definedName>
    <definedName name="FORM7613c">#REF!</definedName>
    <definedName name="FORM7614a" localSheetId="10">#REF!</definedName>
    <definedName name="FORM7614a" localSheetId="9">#REF!</definedName>
    <definedName name="FORM7614a" localSheetId="4">#REF!</definedName>
    <definedName name="FORM7614a">#REF!</definedName>
    <definedName name="FORM7614b" localSheetId="10">#REF!</definedName>
    <definedName name="FORM7614b" localSheetId="9">#REF!</definedName>
    <definedName name="FORM7614b" localSheetId="4">#REF!</definedName>
    <definedName name="FORM7614b">#REF!</definedName>
    <definedName name="FORM7614c" localSheetId="10">#REF!</definedName>
    <definedName name="FORM7614c" localSheetId="9">#REF!</definedName>
    <definedName name="FORM7614c" localSheetId="4">#REF!</definedName>
    <definedName name="FORM7614c">#REF!</definedName>
    <definedName name="FORM7614d" localSheetId="10">#REF!</definedName>
    <definedName name="FORM7614d" localSheetId="9">#REF!</definedName>
    <definedName name="FORM7614d" localSheetId="4">#REF!</definedName>
    <definedName name="FORM7614d">#REF!</definedName>
    <definedName name="FORM7614e" localSheetId="10">#REF!</definedName>
    <definedName name="FORM7614e" localSheetId="9">#REF!</definedName>
    <definedName name="FORM7614e" localSheetId="4">#REF!</definedName>
    <definedName name="FORM7614e">#REF!</definedName>
    <definedName name="FORM7618" localSheetId="10">#REF!</definedName>
    <definedName name="FORM7618" localSheetId="9">#REF!</definedName>
    <definedName name="FORM7618" localSheetId="4">#REF!</definedName>
    <definedName name="FORM7618">#REF!</definedName>
    <definedName name="FORM7619" localSheetId="10">#REF!</definedName>
    <definedName name="FORM7619" localSheetId="9">#REF!</definedName>
    <definedName name="FORM7619" localSheetId="4">#REF!</definedName>
    <definedName name="FORM7619">#REF!</definedName>
    <definedName name="FORM768" localSheetId="10">#REF!</definedName>
    <definedName name="FORM768" localSheetId="9">#REF!</definedName>
    <definedName name="FORM768" localSheetId="4">#REF!</definedName>
    <definedName name="FORM768">#REF!</definedName>
    <definedName name="FORM769" localSheetId="10">#REF!</definedName>
    <definedName name="FORM769" localSheetId="9">#REF!</definedName>
    <definedName name="FORM769" localSheetId="4">#REF!</definedName>
    <definedName name="FORM769">#REF!</definedName>
    <definedName name="FORM76X" localSheetId="10">#REF!</definedName>
    <definedName name="FORM76X" localSheetId="9">#REF!</definedName>
    <definedName name="FORM76X" localSheetId="4">#REF!</definedName>
    <definedName name="FORM76X">#REF!</definedName>
    <definedName name="FORM771a" localSheetId="10">#REF!</definedName>
    <definedName name="FORM771a" localSheetId="9">#REF!</definedName>
    <definedName name="FORM771a" localSheetId="4">#REF!</definedName>
    <definedName name="FORM771a">#REF!</definedName>
    <definedName name="FORM771b" localSheetId="10">#REF!</definedName>
    <definedName name="FORM771b" localSheetId="9">#REF!</definedName>
    <definedName name="FORM771b" localSheetId="4">#REF!</definedName>
    <definedName name="FORM771b">#REF!</definedName>
    <definedName name="FORM771c" localSheetId="10">#REF!</definedName>
    <definedName name="FORM771c" localSheetId="9">#REF!</definedName>
    <definedName name="FORM771c" localSheetId="4">#REF!</definedName>
    <definedName name="FORM771c">#REF!</definedName>
    <definedName name="FORM771d" localSheetId="10">#REF!</definedName>
    <definedName name="FORM771d" localSheetId="9">#REF!</definedName>
    <definedName name="FORM771d" localSheetId="4">#REF!</definedName>
    <definedName name="FORM771d">#REF!</definedName>
    <definedName name="FORM772a" localSheetId="10">#REF!</definedName>
    <definedName name="FORM772a" localSheetId="9">#REF!</definedName>
    <definedName name="FORM772a" localSheetId="4">#REF!</definedName>
    <definedName name="FORM772a">#REF!</definedName>
    <definedName name="FORM772b" localSheetId="10">#REF!</definedName>
    <definedName name="FORM772b" localSheetId="9">#REF!</definedName>
    <definedName name="FORM772b" localSheetId="4">#REF!</definedName>
    <definedName name="FORM772b">#REF!</definedName>
    <definedName name="FORM772c" localSheetId="10">#REF!</definedName>
    <definedName name="FORM772c" localSheetId="9">#REF!</definedName>
    <definedName name="FORM772c" localSheetId="4">#REF!</definedName>
    <definedName name="FORM772c">#REF!</definedName>
    <definedName name="FORM772d" localSheetId="10">#REF!</definedName>
    <definedName name="FORM772d" localSheetId="9">#REF!</definedName>
    <definedName name="FORM772d" localSheetId="4">#REF!</definedName>
    <definedName name="FORM772d">#REF!</definedName>
    <definedName name="FORM79manual" localSheetId="10">#REF!</definedName>
    <definedName name="FORM79manual" localSheetId="9">#REF!</definedName>
    <definedName name="FORM79manual" localSheetId="4">#REF!</definedName>
    <definedName name="FORM79manual">#REF!</definedName>
    <definedName name="FORM79mekanis" localSheetId="10">#REF!</definedName>
    <definedName name="FORM79mekanis" localSheetId="9">#REF!</definedName>
    <definedName name="FORM79mekanis" localSheetId="4">#REF!</definedName>
    <definedName name="FORM79mekanis">#REF!</definedName>
    <definedName name="FORM811" localSheetId="10">#REF!</definedName>
    <definedName name="FORM811" localSheetId="9">#REF!</definedName>
    <definedName name="FORM811" localSheetId="4">#REF!</definedName>
    <definedName name="FORM811">#REF!</definedName>
    <definedName name="FORM812" localSheetId="10">#REF!</definedName>
    <definedName name="FORM812" localSheetId="9">#REF!</definedName>
    <definedName name="FORM812" localSheetId="4">#REF!</definedName>
    <definedName name="FORM812">#REF!</definedName>
    <definedName name="FORM813" localSheetId="10">#REF!</definedName>
    <definedName name="FORM813" localSheetId="9">#REF!</definedName>
    <definedName name="FORM813" localSheetId="4">#REF!</definedName>
    <definedName name="FORM813">#REF!</definedName>
    <definedName name="FORM814" localSheetId="10">#REF!</definedName>
    <definedName name="FORM814" localSheetId="9">#REF!</definedName>
    <definedName name="FORM814" localSheetId="4">#REF!</definedName>
    <definedName name="FORM814">#REF!</definedName>
    <definedName name="FORM815" localSheetId="10">#REF!</definedName>
    <definedName name="FORM815" localSheetId="9">#REF!</definedName>
    <definedName name="FORM815" localSheetId="4">#REF!</definedName>
    <definedName name="FORM815">#REF!</definedName>
    <definedName name="FORM817" localSheetId="10">#REF!</definedName>
    <definedName name="FORM817" localSheetId="9">#REF!</definedName>
    <definedName name="FORM817" localSheetId="4">#REF!</definedName>
    <definedName name="FORM817">#REF!</definedName>
    <definedName name="FORM818" localSheetId="10">#REF!</definedName>
    <definedName name="FORM818" localSheetId="9">#REF!</definedName>
    <definedName name="FORM818" localSheetId="4">#REF!</definedName>
    <definedName name="FORM818">#REF!</definedName>
    <definedName name="FORM819" localSheetId="10">#REF!</definedName>
    <definedName name="FORM819" localSheetId="9">#REF!</definedName>
    <definedName name="FORM819" localSheetId="4">#REF!</definedName>
    <definedName name="FORM819">#REF!</definedName>
    <definedName name="FORM82" localSheetId="10">#REF!</definedName>
    <definedName name="FORM82" localSheetId="9">#REF!</definedName>
    <definedName name="FORM82" localSheetId="4">#REF!</definedName>
    <definedName name="FORM82">#REF!</definedName>
    <definedName name="FORM841" localSheetId="10">#REF!</definedName>
    <definedName name="FORM841" localSheetId="9">#REF!</definedName>
    <definedName name="FORM841" localSheetId="4">#REF!</definedName>
    <definedName name="FORM841">#REF!</definedName>
    <definedName name="FORM8410" localSheetId="10">#REF!</definedName>
    <definedName name="FORM8410" localSheetId="9">#REF!</definedName>
    <definedName name="FORM8410" localSheetId="4">#REF!</definedName>
    <definedName name="FORM8410">#REF!</definedName>
    <definedName name="FORM842" localSheetId="10">#REF!</definedName>
    <definedName name="FORM842" localSheetId="9">#REF!</definedName>
    <definedName name="FORM842" localSheetId="4">#REF!</definedName>
    <definedName name="FORM842">#REF!</definedName>
    <definedName name="FORM844" localSheetId="10">#REF!</definedName>
    <definedName name="FORM844" localSheetId="9">#REF!</definedName>
    <definedName name="FORM844" localSheetId="4">#REF!</definedName>
    <definedName name="FORM844">#REF!</definedName>
    <definedName name="FORM845" localSheetId="10">#REF!</definedName>
    <definedName name="FORM845" localSheetId="9">#REF!</definedName>
    <definedName name="FORM845" localSheetId="4">#REF!</definedName>
    <definedName name="FORM845">#REF!</definedName>
    <definedName name="FORM846" localSheetId="10">#REF!</definedName>
    <definedName name="FORM846" localSheetId="9">#REF!</definedName>
    <definedName name="FORM846" localSheetId="4">#REF!</definedName>
    <definedName name="FORM846">#REF!</definedName>
    <definedName name="FORM847" localSheetId="10">#REF!</definedName>
    <definedName name="FORM847" localSheetId="9">#REF!</definedName>
    <definedName name="FORM847" localSheetId="4">#REF!</definedName>
    <definedName name="FORM847">#REF!</definedName>
    <definedName name="FORMGEOTEKSTIL" localSheetId="10">#REF!</definedName>
    <definedName name="FORMGEOTEKSTIL" localSheetId="9">#REF!</definedName>
    <definedName name="FORMGEOTEKSTIL" localSheetId="4">#REF!</definedName>
    <definedName name="FORMGEOTEKSTIL">#REF!</definedName>
    <definedName name="FRRDS" localSheetId="10">#REF!</definedName>
    <definedName name="FRRDS" localSheetId="9">#REF!</definedName>
    <definedName name="FRRDS" localSheetId="4">#REF!</definedName>
    <definedName name="FRRDS">#REF!</definedName>
    <definedName name="FULVIMIXER" localSheetId="10">#REF!</definedName>
    <definedName name="FULVIMIXER" localSheetId="9">#REF!</definedName>
    <definedName name="FULVIMIXER" localSheetId="4">#REF!</definedName>
    <definedName name="FULVIMIXER">#REF!</definedName>
    <definedName name="fwfw" localSheetId="5">#REF!</definedName>
    <definedName name="fwfw" localSheetId="6">#REF!</definedName>
    <definedName name="fwfw">#REF!</definedName>
    <definedName name="g" localSheetId="10" hidden="1">#REF!</definedName>
    <definedName name="g" localSheetId="9" hidden="1">#REF!</definedName>
    <definedName name="g" localSheetId="4" hidden="1">#REF!</definedName>
    <definedName name="g" hidden="1">#REF!</definedName>
    <definedName name="G.14" localSheetId="10">#REF!</definedName>
    <definedName name="G.14" localSheetId="9">#REF!</definedName>
    <definedName name="G.14" localSheetId="4">#REF!</definedName>
    <definedName name="G.14">#REF!</definedName>
    <definedName name="G.32H" localSheetId="10">#REF!</definedName>
    <definedName name="G.32H" localSheetId="9">#REF!</definedName>
    <definedName name="G.32H" localSheetId="4">#REF!</definedName>
    <definedName name="G.32H">#REF!</definedName>
    <definedName name="G.33.B">#N/A</definedName>
    <definedName name="G.33.F">#N/A</definedName>
    <definedName name="G.33.M">#N/A</definedName>
    <definedName name="G.33H" localSheetId="10">[5]Anl!#REF!</definedName>
    <definedName name="G.33H" localSheetId="9">[5]Anl!#REF!</definedName>
    <definedName name="G.33H" localSheetId="4">[5]Anl!#REF!</definedName>
    <definedName name="G.33H">[5]Anl!#REF!</definedName>
    <definedName name="G.33I" localSheetId="10">#REF!</definedName>
    <definedName name="G.33I" localSheetId="11">#REF!</definedName>
    <definedName name="G.33I" localSheetId="9">#REF!</definedName>
    <definedName name="G.33I" localSheetId="4">#REF!</definedName>
    <definedName name="G.33I">#REF!</definedName>
    <definedName name="G.33M" localSheetId="10">#REF!</definedName>
    <definedName name="G.33M" localSheetId="9">#REF!</definedName>
    <definedName name="G.33M" localSheetId="4">#REF!</definedName>
    <definedName name="G.33M">#REF!</definedName>
    <definedName name="G.41">#N/A</definedName>
    <definedName name="G.41.A">#N/A</definedName>
    <definedName name="G.41A" localSheetId="10">#REF!</definedName>
    <definedName name="G.41A" localSheetId="9">#REF!</definedName>
    <definedName name="G.41A" localSheetId="4">#REF!</definedName>
    <definedName name="G.41A">#REF!</definedName>
    <definedName name="G.41B" localSheetId="10">#REF!</definedName>
    <definedName name="G.41B" localSheetId="9">#REF!</definedName>
    <definedName name="G.41B" localSheetId="4">#REF!</definedName>
    <definedName name="G.41B">#REF!</definedName>
    <definedName name="G.43" localSheetId="10">#REF!</definedName>
    <definedName name="G.43" localSheetId="9">#REF!</definedName>
    <definedName name="G.43" localSheetId="4">#REF!</definedName>
    <definedName name="G.43">#REF!</definedName>
    <definedName name="G.43.A">#N/A</definedName>
    <definedName name="G.43.B">#N/A</definedName>
    <definedName name="G.44" localSheetId="10">#REF!</definedName>
    <definedName name="G.44" localSheetId="9">#REF!</definedName>
    <definedName name="G.44" localSheetId="4">#REF!</definedName>
    <definedName name="G.44">#REF!</definedName>
    <definedName name="G.50.H">#N/A</definedName>
    <definedName name="G.50.K">#N/A</definedName>
    <definedName name="G.50.P">#N/A</definedName>
    <definedName name="G.50H" localSheetId="10">#REF!</definedName>
    <definedName name="G.50H" localSheetId="9">#REF!</definedName>
    <definedName name="G.50H" localSheetId="4">#REF!</definedName>
    <definedName name="G.50H">#REF!</definedName>
    <definedName name="G.50I" localSheetId="10">#REF!</definedName>
    <definedName name="G.50I" localSheetId="9">#REF!</definedName>
    <definedName name="G.50I" localSheetId="4">#REF!</definedName>
    <definedName name="G.50I">#REF!</definedName>
    <definedName name="G.50K" localSheetId="10">#REF!</definedName>
    <definedName name="G.50K" localSheetId="9">#REF!</definedName>
    <definedName name="G.50K" localSheetId="4">#REF!</definedName>
    <definedName name="G.50K">#REF!</definedName>
    <definedName name="G.50P">[17]Anl!$L$116</definedName>
    <definedName name="G.51C" localSheetId="10">#REF!</definedName>
    <definedName name="G.51C" localSheetId="9">#REF!</definedName>
    <definedName name="G.51C" localSheetId="4">#REF!</definedName>
    <definedName name="G.51C">#REF!</definedName>
    <definedName name="G.53">#N/A</definedName>
    <definedName name="G.67">#N/A</definedName>
    <definedName name="G.68" localSheetId="10">[5]Anl!#REF!</definedName>
    <definedName name="G.68" localSheetId="9">[5]Anl!#REF!</definedName>
    <definedName name="G.68" localSheetId="4">[5]Anl!#REF!</definedName>
    <definedName name="G.68">[5]Anl!#REF!</definedName>
    <definedName name="G.68.A">#N/A</definedName>
    <definedName name="G.68.B">#N/A</definedName>
    <definedName name="G.68.C">#N/A</definedName>
    <definedName name="G.68.D">#N/A</definedName>
    <definedName name="G.69.A">#N/A</definedName>
    <definedName name="G.69.B">#N/A</definedName>
    <definedName name="G.69.C">#N/A</definedName>
    <definedName name="G.69.D">#N/A</definedName>
    <definedName name="G.69.E">#N/A</definedName>
    <definedName name="G.69.F">#N/A</definedName>
    <definedName name="G.69.G">#N/A</definedName>
    <definedName name="G.69.H">#N/A</definedName>
    <definedName name="G.69.I">#N/A</definedName>
    <definedName name="G.69A" localSheetId="10">#REF!</definedName>
    <definedName name="G.69A" localSheetId="9">#REF!</definedName>
    <definedName name="G.69A" localSheetId="4">#REF!</definedName>
    <definedName name="G.69A">#REF!</definedName>
    <definedName name="G.69B" localSheetId="10">#REF!</definedName>
    <definedName name="G.69B" localSheetId="9">#REF!</definedName>
    <definedName name="G.69B" localSheetId="4">#REF!</definedName>
    <definedName name="G.69B">#REF!</definedName>
    <definedName name="G.72" localSheetId="10">[5]Anl!#REF!</definedName>
    <definedName name="G.72" localSheetId="9">[5]Anl!#REF!</definedName>
    <definedName name="G.72" localSheetId="4">[5]Anl!#REF!</definedName>
    <definedName name="G.72">[5]Anl!#REF!</definedName>
    <definedName name="G.72A" localSheetId="10">[5]Anl!#REF!</definedName>
    <definedName name="G.72A" localSheetId="9">[5]Anl!#REF!</definedName>
    <definedName name="G.72A" localSheetId="4">[5]Anl!#REF!</definedName>
    <definedName name="G.72A">[5]Anl!#REF!</definedName>
    <definedName name="GALIAN" localSheetId="10">#REF!</definedName>
    <definedName name="GALIAN" localSheetId="11">#REF!</definedName>
    <definedName name="GALIAN" localSheetId="9">#REF!</definedName>
    <definedName name="GALIAN" localSheetId="4">#REF!</definedName>
    <definedName name="GALIAN">#REF!</definedName>
    <definedName name="GATA" localSheetId="10">[5]Anl!#REF!</definedName>
    <definedName name="GATA" localSheetId="11">[5]Anl!#REF!</definedName>
    <definedName name="GATA" localSheetId="9">[5]Anl!#REF!</definedName>
    <definedName name="GATA" localSheetId="4">[5]Anl!#REF!</definedName>
    <definedName name="GATA">[5]Anl!#REF!</definedName>
    <definedName name="GC" localSheetId="10">#REF!</definedName>
    <definedName name="GC" localSheetId="11">#REF!</definedName>
    <definedName name="GC" localSheetId="9">#REF!</definedName>
    <definedName name="GC" localSheetId="4">#REF!</definedName>
    <definedName name="GC">#REF!</definedName>
    <definedName name="gddh" localSheetId="10">[5]Anl!#REF!</definedName>
    <definedName name="gddh" localSheetId="9">[5]Anl!#REF!</definedName>
    <definedName name="gddh" localSheetId="4">[5]Anl!#REF!</definedName>
    <definedName name="gddh">[5]Anl!#REF!</definedName>
    <definedName name="gdga" localSheetId="10" hidden="1">'[14]ANL-EI'!#REF!</definedName>
    <definedName name="gdga" localSheetId="9" hidden="1">'[14]ANL-EI'!#REF!</definedName>
    <definedName name="gdga" localSheetId="4" hidden="1">'[14]ANL-EI'!#REF!</definedName>
    <definedName name="gdga" hidden="1">'[14]ANL-EI'!#REF!</definedName>
    <definedName name="GENSET" localSheetId="10">#REF!</definedName>
    <definedName name="GENSET" localSheetId="9">#REF!</definedName>
    <definedName name="GENSET" localSheetId="4">#REF!</definedName>
    <definedName name="GENSET">#REF!</definedName>
    <definedName name="GentengMetal">'[20]Analisa Harga Satuan'!$G$2627</definedName>
    <definedName name="GILAS" localSheetId="10">#REF!</definedName>
    <definedName name="GILAS" localSheetId="9">#REF!</definedName>
    <definedName name="GILAS" localSheetId="4">#REF!</definedName>
    <definedName name="GILAS">#REF!</definedName>
    <definedName name="GRADER" localSheetId="10">#REF!</definedName>
    <definedName name="GRADER" localSheetId="9">#REF!</definedName>
    <definedName name="GRADER" localSheetId="4">#REF!</definedName>
    <definedName name="GRADER">#REF!</definedName>
    <definedName name="GRAVEL" localSheetId="10">#REF!</definedName>
    <definedName name="GRAVEL" localSheetId="9">#REF!</definedName>
    <definedName name="GRAVEL" localSheetId="4">#REF!</definedName>
    <definedName name="GRAVEL">#REF!</definedName>
    <definedName name="GSS" localSheetId="10">#REF!</definedName>
    <definedName name="GSS" localSheetId="9">#REF!</definedName>
    <definedName name="GSS" localSheetId="4">#REF!</definedName>
    <definedName name="GSS">#REF!</definedName>
    <definedName name="H.10">#N/A</definedName>
    <definedName name="H.10.A">#N/A</definedName>
    <definedName name="H.10.B">#N/A</definedName>
    <definedName name="H.10.C">#N/A</definedName>
    <definedName name="H.10A" localSheetId="10">#REF!</definedName>
    <definedName name="H.10A" localSheetId="9">#REF!</definedName>
    <definedName name="H.10A" localSheetId="4">#REF!</definedName>
    <definedName name="H.10A">#REF!</definedName>
    <definedName name="H.14">#N/A</definedName>
    <definedName name="H.14.A">#N/A</definedName>
    <definedName name="H.15" localSheetId="10">[5]Anl!#REF!</definedName>
    <definedName name="H.15" localSheetId="11">[5]Anl!#REF!</definedName>
    <definedName name="H.15" localSheetId="9">[5]Anl!#REF!</definedName>
    <definedName name="H.15" localSheetId="4">[5]Anl!#REF!</definedName>
    <definedName name="H.15">[5]Anl!#REF!</definedName>
    <definedName name="H.18">#N/A</definedName>
    <definedName name="H.18.A">#N/A</definedName>
    <definedName name="H.2" localSheetId="10">[5]Anl!#REF!</definedName>
    <definedName name="H.2" localSheetId="9">[5]Anl!#REF!</definedName>
    <definedName name="H.2" localSheetId="4">[5]Anl!#REF!</definedName>
    <definedName name="H.2">[5]Anl!#REF!</definedName>
    <definedName name="H.6">#N/A</definedName>
    <definedName name="H.6.A">#N/A</definedName>
    <definedName name="H.6.B">#N/A</definedName>
    <definedName name="H.6.C">#N/A</definedName>
    <definedName name="H.7">#N/A</definedName>
    <definedName name="H.7.A">#N/A</definedName>
    <definedName name="H.7.B">#N/A</definedName>
    <definedName name="H.7.C">#N/A</definedName>
    <definedName name="H.8">#N/A</definedName>
    <definedName name="H.8.A">#N/A</definedName>
    <definedName name="H.8.B">#N/A</definedName>
    <definedName name="H.8A" localSheetId="10">#REF!</definedName>
    <definedName name="H.8A" localSheetId="9">#REF!</definedName>
    <definedName name="H.8A" localSheetId="4">#REF!</definedName>
    <definedName name="H.8A">#REF!</definedName>
    <definedName name="H.9">#N/A</definedName>
    <definedName name="H.9.A">#N/A</definedName>
    <definedName name="H.9.B">#N/A</definedName>
    <definedName name="HANGIN" localSheetId="10">#REF!</definedName>
    <definedName name="HANGIN" localSheetId="9">#REF!</definedName>
    <definedName name="HANGIN" localSheetId="4">#REF!</definedName>
    <definedName name="HANGIN">#REF!</definedName>
    <definedName name="Harga" localSheetId="5">#REF!</definedName>
    <definedName name="Harga" localSheetId="6">#REF!</definedName>
    <definedName name="Harga">'[29]ANALISA QUARRY'!$B$1:$I$36</definedName>
    <definedName name="HARMONIM">#N/A</definedName>
    <definedName name="HPL">[30]Bahan!$J$75</definedName>
    <definedName name="HRS" localSheetId="10">#REF!</definedName>
    <definedName name="HRS" localSheetId="11">#REF!</definedName>
    <definedName name="HRS" localSheetId="9">#REF!</definedName>
    <definedName name="HRS" localSheetId="4">#REF!</definedName>
    <definedName name="HRS">#REF!</definedName>
    <definedName name="hx" localSheetId="10">#REF!</definedName>
    <definedName name="hx" localSheetId="9">#REF!</definedName>
    <definedName name="hx" localSheetId="4">#REF!</definedName>
    <definedName name="hx">#REF!</definedName>
    <definedName name="I.2">#N/A</definedName>
    <definedName name="I.2.A" localSheetId="10">[5]Anl!#REF!</definedName>
    <definedName name="I.2.A" localSheetId="11">[5]Anl!#REF!</definedName>
    <definedName name="I.2.A" localSheetId="9">[5]Anl!#REF!</definedName>
    <definedName name="I.2.A" localSheetId="4">[5]Anl!#REF!</definedName>
    <definedName name="I.2.A">[5]Anl!#REF!</definedName>
    <definedName name="I.2.B" localSheetId="10">[5]Anl!#REF!</definedName>
    <definedName name="I.2.B" localSheetId="11">[5]Anl!#REF!</definedName>
    <definedName name="I.2.B" localSheetId="9">[5]Anl!#REF!</definedName>
    <definedName name="I.2.B" localSheetId="4">[5]Anl!#REF!</definedName>
    <definedName name="I.2.B">[5]Anl!#REF!</definedName>
    <definedName name="INSTALASI" localSheetId="10">#REF!</definedName>
    <definedName name="INSTALASI" localSheetId="11">#REF!</definedName>
    <definedName name="INSTALASI" localSheetId="9">#REF!</definedName>
    <definedName name="INSTALASI" localSheetId="4">#REF!</definedName>
    <definedName name="INSTALASI">#REF!</definedName>
    <definedName name="JACKHAMMER" localSheetId="10">#REF!</definedName>
    <definedName name="JACKHAMMER" localSheetId="9">#REF!</definedName>
    <definedName name="JACKHAMMER" localSheetId="4">#REF!</definedName>
    <definedName name="JACKHAMMER">#REF!</definedName>
    <definedName name="JALUSIDL">#N/A</definedName>
    <definedName name="JALUSIKM">#N/A</definedName>
    <definedName name="JEKAMATI">#N/A</definedName>
    <definedName name="Jend_1">'[20]Analisa Harga Satuan'!$G$2417</definedName>
    <definedName name="JendBV1">'[20]Analisa Harga Satuan'!$G$2448</definedName>
    <definedName name="JendBV2">'[20]Analisa Harga Satuan'!$G$2456</definedName>
    <definedName name="JPEMBA" localSheetId="10">'[7]1_boq'!#REF!</definedName>
    <definedName name="JPEMBA" localSheetId="9">'[7]1_boq'!#REF!</definedName>
    <definedName name="JPEMBA" localSheetId="4">'[7]1_boq'!#REF!</definedName>
    <definedName name="JPEMBA">'[7]1_boq'!#REF!</definedName>
    <definedName name="JPENING" localSheetId="10">'[7]1_boq'!#REF!</definedName>
    <definedName name="JPENING" localSheetId="9">'[7]1_boq'!#REF!</definedName>
    <definedName name="JPENING" localSheetId="4">'[7]1_boq'!#REF!</definedName>
    <definedName name="JPENING">'[7]1_boq'!#REF!</definedName>
    <definedName name="JREHAB" localSheetId="10">'[7]1_boq'!#REF!</definedName>
    <definedName name="JREHAB" localSheetId="9">'[7]1_boq'!#REF!</definedName>
    <definedName name="JREHAB" localSheetId="4">'[7]1_boq'!#REF!</definedName>
    <definedName name="JREHAB">'[7]1_boq'!#REF!</definedName>
    <definedName name="JUDUL" localSheetId="10">#REF!</definedName>
    <definedName name="JUDUL" localSheetId="11">#REF!</definedName>
    <definedName name="JUDUL" localSheetId="9">#REF!</definedName>
    <definedName name="JUDUL" localSheetId="4">#REF!</definedName>
    <definedName name="JUDUL">#REF!</definedName>
    <definedName name="JURAIDAL" localSheetId="10">#REF!</definedName>
    <definedName name="JURAIDAL" localSheetId="9">#REF!</definedName>
    <definedName name="JURAIDAL" localSheetId="4">#REF!</definedName>
    <definedName name="JURAIDAL">#REF!</definedName>
    <definedName name="K">'[31]Analisa Harga Satuan'!$G$1688</definedName>
    <definedName name="K.012" localSheetId="10">#REF!</definedName>
    <definedName name="K.012" localSheetId="9">#REF!</definedName>
    <definedName name="K.012" localSheetId="4">#REF!</definedName>
    <definedName name="K.012">#REF!</definedName>
    <definedName name="K.017" localSheetId="10">#REF!</definedName>
    <definedName name="K.017" localSheetId="9">#REF!</definedName>
    <definedName name="K.017" localSheetId="4">#REF!</definedName>
    <definedName name="K.017">#REF!</definedName>
    <definedName name="K.18" localSheetId="10">#REF!</definedName>
    <definedName name="K.18" localSheetId="9">#REF!</definedName>
    <definedName name="K.18" localSheetId="4">#REF!</definedName>
    <definedName name="K.18">#REF!</definedName>
    <definedName name="K.224" localSheetId="10">#REF!</definedName>
    <definedName name="K.224" localSheetId="9">#REF!</definedName>
    <definedName name="K.224" localSheetId="4">#REF!</definedName>
    <definedName name="K.224">#REF!</definedName>
    <definedName name="K.225" localSheetId="10">#REF!</definedName>
    <definedName name="K.225" localSheetId="9">#REF!</definedName>
    <definedName name="K.225" localSheetId="4">#REF!</definedName>
    <definedName name="K.225">#REF!</definedName>
    <definedName name="K.23A" localSheetId="10">[5]Anl!#REF!</definedName>
    <definedName name="K.23A" localSheetId="9">[5]Anl!#REF!</definedName>
    <definedName name="K.23A" localSheetId="4">[5]Anl!#REF!</definedName>
    <definedName name="K.23A">[5]Anl!#REF!</definedName>
    <definedName name="K.23B" localSheetId="10">[5]Anl!#REF!</definedName>
    <definedName name="K.23B" localSheetId="9">[5]Anl!#REF!</definedName>
    <definedName name="K.23B" localSheetId="4">[5]Anl!#REF!</definedName>
    <definedName name="K.23B">[5]Anl!#REF!</definedName>
    <definedName name="K.23C" localSheetId="10">[5]Anl!#REF!</definedName>
    <definedName name="K.23C" localSheetId="9">[5]Anl!#REF!</definedName>
    <definedName name="K.23C" localSheetId="4">[5]Anl!#REF!</definedName>
    <definedName name="K.23C">[5]Anl!#REF!</definedName>
    <definedName name="K.321" localSheetId="10">#REF!</definedName>
    <definedName name="K.321" localSheetId="11">#REF!</definedName>
    <definedName name="K.321" localSheetId="9">#REF!</definedName>
    <definedName name="K.321" localSheetId="4">#REF!</definedName>
    <definedName name="K.321">#REF!</definedName>
    <definedName name="K.35" localSheetId="10">#REF!</definedName>
    <definedName name="K.35" localSheetId="9">#REF!</definedName>
    <definedName name="K.35" localSheetId="4">#REF!</definedName>
    <definedName name="K.35">#REF!</definedName>
    <definedName name="K.411" localSheetId="10">#REF!</definedName>
    <definedName name="K.411" localSheetId="9">#REF!</definedName>
    <definedName name="K.411" localSheetId="4">#REF!</definedName>
    <definedName name="K.411">#REF!</definedName>
    <definedName name="K.514" localSheetId="10">#REF!</definedName>
    <definedName name="K.514" localSheetId="9">#REF!</definedName>
    <definedName name="K.514" localSheetId="4">#REF!</definedName>
    <definedName name="K.514">#REF!</definedName>
    <definedName name="K.515" localSheetId="10">#REF!</definedName>
    <definedName name="K.515" localSheetId="9">#REF!</definedName>
    <definedName name="K.515" localSheetId="4">#REF!</definedName>
    <definedName name="K.515">#REF!</definedName>
    <definedName name="K.517" localSheetId="10">#REF!</definedName>
    <definedName name="K.517" localSheetId="9">#REF!</definedName>
    <definedName name="K.517" localSheetId="4">#REF!</definedName>
    <definedName name="K.517">#REF!</definedName>
    <definedName name="K.520" localSheetId="10">#REF!</definedName>
    <definedName name="K.520" localSheetId="9">#REF!</definedName>
    <definedName name="K.520" localSheetId="4">#REF!</definedName>
    <definedName name="K.520">#REF!</definedName>
    <definedName name="K.528" localSheetId="10">#REF!</definedName>
    <definedName name="K.528" localSheetId="9">#REF!</definedName>
    <definedName name="K.528" localSheetId="4">#REF!</definedName>
    <definedName name="K.528">#REF!</definedName>
    <definedName name="K.618" localSheetId="10">#REF!</definedName>
    <definedName name="K.618" localSheetId="9">#REF!</definedName>
    <definedName name="K.618" localSheetId="4">#REF!</definedName>
    <definedName name="K.618">#REF!</definedName>
    <definedName name="K.636" localSheetId="10">#REF!</definedName>
    <definedName name="K.636" localSheetId="9">#REF!</definedName>
    <definedName name="K.636" localSheetId="4">#REF!</definedName>
    <definedName name="K.636">#REF!</definedName>
    <definedName name="K.641" localSheetId="10">#REF!</definedName>
    <definedName name="K.641" localSheetId="9">#REF!</definedName>
    <definedName name="K.641" localSheetId="4">#REF!</definedName>
    <definedName name="K.641">#REF!</definedName>
    <definedName name="K.710" localSheetId="10">#REF!</definedName>
    <definedName name="K.710" localSheetId="9">#REF!</definedName>
    <definedName name="K.710" localSheetId="4">#REF!</definedName>
    <definedName name="K.710">#REF!</definedName>
    <definedName name="K.715" localSheetId="10">#REF!</definedName>
    <definedName name="K.715" localSheetId="9">#REF!</definedName>
    <definedName name="K.715" localSheetId="4">#REF!</definedName>
    <definedName name="K.715">#REF!</definedName>
    <definedName name="K.719" localSheetId="10">#REF!</definedName>
    <definedName name="K.719" localSheetId="9">#REF!</definedName>
    <definedName name="K.719" localSheetId="4">#REF!</definedName>
    <definedName name="K.719">#REF!</definedName>
    <definedName name="K.720" localSheetId="10">#REF!</definedName>
    <definedName name="K.720" localSheetId="9">#REF!</definedName>
    <definedName name="K.720" localSheetId="4">#REF!</definedName>
    <definedName name="K.720">#REF!</definedName>
    <definedName name="K.721" localSheetId="10">#REF!</definedName>
    <definedName name="K.721" localSheetId="9">#REF!</definedName>
    <definedName name="K.721" localSheetId="4">#REF!</definedName>
    <definedName name="K.721">#REF!</definedName>
    <definedName name="K.722" localSheetId="10">#REF!</definedName>
    <definedName name="K.722" localSheetId="9">#REF!</definedName>
    <definedName name="K.722" localSheetId="4">#REF!</definedName>
    <definedName name="K.722">#REF!</definedName>
    <definedName name="K.725" localSheetId="10">#REF!</definedName>
    <definedName name="K.725" localSheetId="9">#REF!</definedName>
    <definedName name="K.725" localSheetId="4">#REF!</definedName>
    <definedName name="K.725">#REF!</definedName>
    <definedName name="K_0_5K23">#N/A</definedName>
    <definedName name="K_TUKANG" localSheetId="10">#REF!</definedName>
    <definedName name="K_TUKANG" localSheetId="9">#REF!</definedName>
    <definedName name="K_TUKANG" localSheetId="4">#REF!</definedName>
    <definedName name="K_TUKANG">#REF!</definedName>
    <definedName name="K_TUNGGU">#N/A</definedName>
    <definedName name="K23_K18">#N/A</definedName>
    <definedName name="K23K6ICI">#N/A</definedName>
    <definedName name="K23K6WN">#N/A</definedName>
    <definedName name="K9K23K30">#N/A</definedName>
    <definedName name="kab" localSheetId="10">#REF!</definedName>
    <definedName name="kab" localSheetId="9">#REF!</definedName>
    <definedName name="kab" localSheetId="4">#REF!</definedName>
    <definedName name="kab">#REF!</definedName>
    <definedName name="Kapur">'[32]Hrg STn 09'!$I$38</definedName>
    <definedName name="KB" localSheetId="10">#REF!</definedName>
    <definedName name="KB" localSheetId="9">#REF!</definedName>
    <definedName name="KB" localSheetId="4">#REF!</definedName>
    <definedName name="KB">#REF!</definedName>
    <definedName name="KDL" localSheetId="10">#REF!</definedName>
    <definedName name="KDL" localSheetId="9">#REF!</definedName>
    <definedName name="KDL" localSheetId="4">#REF!</definedName>
    <definedName name="KDL">#REF!</definedName>
    <definedName name="kec" localSheetId="10">#REF!</definedName>
    <definedName name="kec" localSheetId="9">#REF!</definedName>
    <definedName name="kec" localSheetId="4">#REF!</definedName>
    <definedName name="kec">#REF!</definedName>
    <definedName name="Kep_Tk_Batu">[33]Upah!$C$12</definedName>
    <definedName name="Kep_Tk_Cat">[34]Upah!$D$21</definedName>
    <definedName name="KEPTU" localSheetId="10">#REF!</definedName>
    <definedName name="KEPTU" localSheetId="9">#REF!</definedName>
    <definedName name="KEPTU" localSheetId="4">#REF!</definedName>
    <definedName name="KEPTU">#REF!</definedName>
    <definedName name="KeramikDinding2025">'[20]Analisa Harga Satuan'!$G$1720</definedName>
    <definedName name="KeramikLantai2020">'[20]Analisa Harga Satuan'!$G$1688</definedName>
    <definedName name="KeramikLantai3030">'[20]Analisa Harga Satuan'!$G$1672</definedName>
    <definedName name="KeramikStep1020">'[20]Analisa Harga Satuan'!$G$1752</definedName>
    <definedName name="KES.A" localSheetId="10">#REF!</definedName>
    <definedName name="KES.A" localSheetId="9">#REF!</definedName>
    <definedName name="KES.A" localSheetId="4">#REF!</definedName>
    <definedName name="KES.A">#REF!</definedName>
    <definedName name="KES.B" localSheetId="10">#REF!</definedName>
    <definedName name="KES.B" localSheetId="9">#REF!</definedName>
    <definedName name="KES.B" localSheetId="4">#REF!</definedName>
    <definedName name="KES.B">#REF!</definedName>
    <definedName name="KES.C" localSheetId="10">#REF!</definedName>
    <definedName name="KES.C" localSheetId="9">#REF!</definedName>
    <definedName name="KES.C" localSheetId="4">#REF!</definedName>
    <definedName name="KES.C">#REF!</definedName>
    <definedName name="KES.D" localSheetId="10">#REF!</definedName>
    <definedName name="KES.D" localSheetId="9">#REF!</definedName>
    <definedName name="KES.D" localSheetId="4">#REF!</definedName>
    <definedName name="KES.D">#REF!</definedName>
    <definedName name="KES.E" localSheetId="10">#REF!</definedName>
    <definedName name="KES.E" localSheetId="9">#REF!</definedName>
    <definedName name="KES.E" localSheetId="4">#REF!</definedName>
    <definedName name="KES.E">#REF!</definedName>
    <definedName name="KK_KYMRT">#N/A</definedName>
    <definedName name="KL" localSheetId="10">#REF!</definedName>
    <definedName name="KL" localSheetId="9">#REF!</definedName>
    <definedName name="KL" localSheetId="4">#REF!</definedName>
    <definedName name="KL">#REF!</definedName>
    <definedName name="KlosedJongkok">'[20]Analisa Harga Satuan'!$G$1769</definedName>
    <definedName name="KMB" localSheetId="10">#REF!</definedName>
    <definedName name="KMB" localSheetId="9">#REF!</definedName>
    <definedName name="KMB" localSheetId="4">#REF!</definedName>
    <definedName name="KMB">#REF!</definedName>
    <definedName name="KMR" localSheetId="10">#REF!</definedName>
    <definedName name="KMR" localSheetId="9">#REF!</definedName>
    <definedName name="KMR" localSheetId="4">#REF!</definedName>
    <definedName name="KMR">#REF!</definedName>
    <definedName name="KOSEN" localSheetId="10">#REF!</definedName>
    <definedName name="KOSEN" localSheetId="9">#REF!</definedName>
    <definedName name="KOSEN" localSheetId="4">#REF!</definedName>
    <definedName name="KOSEN">#REF!</definedName>
    <definedName name="KPS" localSheetId="10">#REF!</definedName>
    <definedName name="KPS" localSheetId="9">#REF!</definedName>
    <definedName name="KPS" localSheetId="4">#REF!</definedName>
    <definedName name="KPS">#REF!</definedName>
    <definedName name="KR" localSheetId="10">#REF!</definedName>
    <definedName name="KR" localSheetId="9">#REF!</definedName>
    <definedName name="KR" localSheetId="4">#REF!</definedName>
    <definedName name="KR">#REF!</definedName>
    <definedName name="KR20X20" localSheetId="10">#REF!</definedName>
    <definedName name="KR20X20" localSheetId="9">#REF!</definedName>
    <definedName name="KR20X20" localSheetId="4">#REF!</definedName>
    <definedName name="KR20X20">#REF!</definedName>
    <definedName name="KR2X2" localSheetId="10">#REF!</definedName>
    <definedName name="KR2X2" localSheetId="9">#REF!</definedName>
    <definedName name="KR2X2" localSheetId="4">#REF!</definedName>
    <definedName name="KR2X2">#REF!</definedName>
    <definedName name="KR30X30" localSheetId="10">#REF!</definedName>
    <definedName name="KR30X30" localSheetId="9">#REF!</definedName>
    <definedName name="KR30X30" localSheetId="4">#REF!</definedName>
    <definedName name="KR30X30">#REF!</definedName>
    <definedName name="KRAN" localSheetId="10">#REF!</definedName>
    <definedName name="KRAN" localSheetId="9">#REF!</definedName>
    <definedName name="KRAN" localSheetId="4">#REF!</definedName>
    <definedName name="KRAN">#REF!</definedName>
    <definedName name="KranAngsa">'[20]Analisa Harga Satuan'!$G$1837</definedName>
    <definedName name="KranShower">'[20]Analisa Harga Satuan'!$G$1780</definedName>
    <definedName name="KRDIN20X20" localSheetId="10">#REF!</definedName>
    <definedName name="KRDIN20X20" localSheetId="9">#REF!</definedName>
    <definedName name="KRDIN20X20" localSheetId="4">#REF!</definedName>
    <definedName name="KRDIN20X20">#REF!</definedName>
    <definedName name="KSK" localSheetId="10">#REF!</definedName>
    <definedName name="KSK" localSheetId="9">#REF!</definedName>
    <definedName name="KSK" localSheetId="4">#REF!</definedName>
    <definedName name="KSK">#REF!</definedName>
    <definedName name="KTD" localSheetId="10">#REF!</definedName>
    <definedName name="KTD" localSheetId="9">#REF!</definedName>
    <definedName name="KTD" localSheetId="4">#REF!</definedName>
    <definedName name="KTD">#REF!</definedName>
    <definedName name="ktk" localSheetId="10">#REF!</definedName>
    <definedName name="ktk" localSheetId="9">#REF!</definedName>
    <definedName name="ktk" localSheetId="4">#REF!</definedName>
    <definedName name="ktk">#REF!</definedName>
    <definedName name="KUANTITAS" localSheetId="10">#REF!</definedName>
    <definedName name="KUANTITAS" localSheetId="9">#REF!</definedName>
    <definedName name="KUANTITAS" localSheetId="4">#REF!</definedName>
    <definedName name="KUANTITAS">#REF!</definedName>
    <definedName name="KUDA" localSheetId="10">#REF!</definedName>
    <definedName name="KUDA" localSheetId="9">#REF!</definedName>
    <definedName name="KUDA" localSheetId="4">#REF!</definedName>
    <definedName name="KUDA">#REF!</definedName>
    <definedName name="KURMURID">#N/A</definedName>
    <definedName name="KURSGURU">#N/A</definedName>
    <definedName name="KusenPA1">'[20]Analisa Harga Satuan'!$G$2333</definedName>
    <definedName name="KusenPA2">'[20]Analisa Harga Satuan'!$G$2345</definedName>
    <definedName name="KusenPA3">'[20]Analisa Harga Satuan'!$G$2358</definedName>
    <definedName name="KusenPA4">'[20]Analisa Harga Satuan'!$G$2370</definedName>
    <definedName name="KusenPA5">'[20]Analisa Harga Satuan'!$G$2382</definedName>
    <definedName name="KusenPA6">'[20]Analisa Harga Satuan'!$G$2394</definedName>
    <definedName name="KusenPA7">'[20]Analisa Harga Satuan'!$G$2406</definedName>
    <definedName name="KusenPB1Besi">'[20]Analisa Harga Satuan'!$G$2321</definedName>
    <definedName name="L.061" localSheetId="10">#REF!</definedName>
    <definedName name="L.061" localSheetId="9">#REF!</definedName>
    <definedName name="L.061" localSheetId="4">#REF!</definedName>
    <definedName name="L.061">#REF!</definedName>
    <definedName name="L.073" localSheetId="10">#REF!</definedName>
    <definedName name="L.073" localSheetId="9">#REF!</definedName>
    <definedName name="L.073" localSheetId="4">#REF!</definedName>
    <definedName name="L.073">#REF!</definedName>
    <definedName name="L.079" localSheetId="10">#REF!</definedName>
    <definedName name="L.079" localSheetId="9">#REF!</definedName>
    <definedName name="L.079" localSheetId="4">#REF!</definedName>
    <definedName name="L.079">#REF!</definedName>
    <definedName name="L.081" localSheetId="10">#REF!</definedName>
    <definedName name="L.081" localSheetId="9">#REF!</definedName>
    <definedName name="L.081" localSheetId="4">#REF!</definedName>
    <definedName name="L.081">#REF!</definedName>
    <definedName name="L.082" localSheetId="10">#REF!</definedName>
    <definedName name="L.082" localSheetId="9">#REF!</definedName>
    <definedName name="L.082" localSheetId="4">#REF!</definedName>
    <definedName name="L.082">#REF!</definedName>
    <definedName name="L.083" localSheetId="10">#REF!</definedName>
    <definedName name="L.083" localSheetId="9">#REF!</definedName>
    <definedName name="L.083" localSheetId="4">#REF!</definedName>
    <definedName name="L.083">#REF!</definedName>
    <definedName name="L.091" localSheetId="10">#REF!</definedName>
    <definedName name="L.091" localSheetId="9">#REF!</definedName>
    <definedName name="L.091" localSheetId="4">#REF!</definedName>
    <definedName name="L.091">#REF!</definedName>
    <definedName name="L.099" localSheetId="10">#REF!</definedName>
    <definedName name="L.099" localSheetId="9">#REF!</definedName>
    <definedName name="L.099" localSheetId="4">#REF!</definedName>
    <definedName name="L.099">#REF!</definedName>
    <definedName name="L.101" localSheetId="10">#REF!</definedName>
    <definedName name="L.101" localSheetId="9">#REF!</definedName>
    <definedName name="L.101" localSheetId="4">#REF!</definedName>
    <definedName name="L.101">#REF!</definedName>
    <definedName name="L.103" localSheetId="10">#REF!</definedName>
    <definedName name="L.103" localSheetId="9">#REF!</definedName>
    <definedName name="L.103" localSheetId="4">#REF!</definedName>
    <definedName name="L.103">#REF!</definedName>
    <definedName name="L.106" localSheetId="10">#REF!</definedName>
    <definedName name="L.106" localSheetId="9">#REF!</definedName>
    <definedName name="L.106" localSheetId="4">#REF!</definedName>
    <definedName name="L.106">#REF!</definedName>
    <definedName name="L.15A" localSheetId="10">#REF!</definedName>
    <definedName name="L.15A" localSheetId="9">#REF!</definedName>
    <definedName name="L.15A" localSheetId="4">#REF!</definedName>
    <definedName name="L.15A">#REF!</definedName>
    <definedName name="L.4">#N/A</definedName>
    <definedName name="L.4.A">#N/A</definedName>
    <definedName name="L.5">#N/A</definedName>
    <definedName name="L.9">#N/A</definedName>
    <definedName name="L.9.A">#N/A</definedName>
    <definedName name="LAIN" localSheetId="10">[5]Rab!#REF!</definedName>
    <definedName name="LAIN" localSheetId="9">[5]Rab!#REF!</definedName>
    <definedName name="LAIN" localSheetId="4">[5]Rab!#REF!</definedName>
    <definedName name="LAIN">[5]Rab!#REF!</definedName>
    <definedName name="LAINLAIN" localSheetId="10">#REF!</definedName>
    <definedName name="LAINLAIN" localSheetId="9">#REF!</definedName>
    <definedName name="LAINLAIN" localSheetId="4">#REF!</definedName>
    <definedName name="LAINLAIN">#REF!</definedName>
    <definedName name="LANTAICOR" localSheetId="10">#REF!</definedName>
    <definedName name="LANTAICOR" localSheetId="11">#REF!</definedName>
    <definedName name="LANTAICOR" localSheetId="9">#REF!</definedName>
    <definedName name="LANTAICOR" localSheetId="4">#REF!</definedName>
    <definedName name="LANTAICOR">#REF!</definedName>
    <definedName name="LEM_OBAT">#N/A</definedName>
    <definedName name="LEMRBUKU">#N/A</definedName>
    <definedName name="LG" localSheetId="10">#REF!</definedName>
    <definedName name="LG" localSheetId="9">#REF!</definedName>
    <definedName name="LG" localSheetId="4">#REF!</definedName>
    <definedName name="LG">#REF!</definedName>
    <definedName name="List5cm">'[20]Analisa Harga Satuan'!$G$2522</definedName>
    <definedName name="LISTPLANK" localSheetId="10">#REF!</definedName>
    <definedName name="LISTPLANK" localSheetId="9">#REF!</definedName>
    <definedName name="LISTPLANK" localSheetId="4">#REF!</definedName>
    <definedName name="LISTPLANK">#REF!</definedName>
    <definedName name="Listplank330">'[20]Analisa Harga Satuan'!$G$2576</definedName>
    <definedName name="Lkg" localSheetId="10">#REF!</definedName>
    <definedName name="Lkg" localSheetId="9">#REF!</definedName>
    <definedName name="Lkg" localSheetId="4">#REF!</definedName>
    <definedName name="Lkg">#REF!</definedName>
    <definedName name="LM_ARSIP">#N/A</definedName>
    <definedName name="LM_INSTR">#N/A</definedName>
    <definedName name="LM_KARTU">#N/A</definedName>
    <definedName name="M.010" localSheetId="10">#REF!</definedName>
    <definedName name="M.010" localSheetId="9">#REF!</definedName>
    <definedName name="M.010" localSheetId="4">#REF!</definedName>
    <definedName name="M.010">#REF!</definedName>
    <definedName name="M.023" localSheetId="10">#REF!</definedName>
    <definedName name="M.023" localSheetId="9">#REF!</definedName>
    <definedName name="M.023" localSheetId="4">#REF!</definedName>
    <definedName name="M.023">#REF!</definedName>
    <definedName name="M.024" localSheetId="10">#REF!</definedName>
    <definedName name="M.024" localSheetId="9">#REF!</definedName>
    <definedName name="M.024" localSheetId="4">#REF!</definedName>
    <definedName name="M.024">#REF!</definedName>
    <definedName name="M.025" localSheetId="10">#REF!</definedName>
    <definedName name="M.025" localSheetId="9">#REF!</definedName>
    <definedName name="M.025" localSheetId="4">#REF!</definedName>
    <definedName name="M.025">#REF!</definedName>
    <definedName name="M.040" localSheetId="10">#REF!</definedName>
    <definedName name="M.040" localSheetId="9">#REF!</definedName>
    <definedName name="M.040" localSheetId="4">#REF!</definedName>
    <definedName name="M.040">#REF!</definedName>
    <definedName name="M.041" localSheetId="10">#REF!</definedName>
    <definedName name="M.041" localSheetId="9">#REF!</definedName>
    <definedName name="M.041" localSheetId="4">#REF!</definedName>
    <definedName name="M.041">#REF!</definedName>
    <definedName name="M.042" localSheetId="10">#REF!</definedName>
    <definedName name="M.042" localSheetId="9">#REF!</definedName>
    <definedName name="M.042" localSheetId="4">#REF!</definedName>
    <definedName name="M.042">#REF!</definedName>
    <definedName name="M.061" localSheetId="10">#REF!</definedName>
    <definedName name="M.061" localSheetId="9">#REF!</definedName>
    <definedName name="M.061" localSheetId="4">#REF!</definedName>
    <definedName name="M.061">#REF!</definedName>
    <definedName name="M.065" localSheetId="10">#REF!</definedName>
    <definedName name="M.065" localSheetId="9">#REF!</definedName>
    <definedName name="M.065" localSheetId="4">#REF!</definedName>
    <definedName name="M.065">#REF!</definedName>
    <definedName name="M.080" localSheetId="10">#REF!</definedName>
    <definedName name="M.080" localSheetId="9">#REF!</definedName>
    <definedName name="M.080" localSheetId="4">#REF!</definedName>
    <definedName name="M.080">#REF!</definedName>
    <definedName name="M.166" localSheetId="10">#REF!</definedName>
    <definedName name="M.166" localSheetId="9">#REF!</definedName>
    <definedName name="M.166" localSheetId="4">#REF!</definedName>
    <definedName name="M.166">#REF!</definedName>
    <definedName name="M.167" localSheetId="10">#REF!</definedName>
    <definedName name="M.167" localSheetId="9">#REF!</definedName>
    <definedName name="M.167" localSheetId="4">#REF!</definedName>
    <definedName name="M.167">#REF!</definedName>
    <definedName name="M.170" localSheetId="10">#REF!</definedName>
    <definedName name="M.170" localSheetId="9">#REF!</definedName>
    <definedName name="M.170" localSheetId="4">#REF!</definedName>
    <definedName name="M.170">#REF!</definedName>
    <definedName name="M.180" localSheetId="10">#REF!</definedName>
    <definedName name="M.180" localSheetId="9">#REF!</definedName>
    <definedName name="M.180" localSheetId="4">#REF!</definedName>
    <definedName name="M.180">#REF!</definedName>
    <definedName name="M1_2BIRO">#N/A</definedName>
    <definedName name="mader">[35]Alat!$BO$427</definedName>
    <definedName name="MAL1M2" localSheetId="10">#REF!</definedName>
    <definedName name="MAL1M2" localSheetId="9">#REF!</definedName>
    <definedName name="MAL1M2" localSheetId="4">#REF!</definedName>
    <definedName name="MAL1M2">#REF!</definedName>
    <definedName name="MAL1M3" localSheetId="10">#REF!</definedName>
    <definedName name="MAL1M3" localSheetId="9">#REF!</definedName>
    <definedName name="MAL1M3" localSheetId="4">#REF!</definedName>
    <definedName name="MAL1M3">#REF!</definedName>
    <definedName name="MANDOR" localSheetId="10">#REF!</definedName>
    <definedName name="MANDOR" localSheetId="9">#REF!</definedName>
    <definedName name="MANDOR" localSheetId="4">#REF!</definedName>
    <definedName name="MANDOR">#REF!</definedName>
    <definedName name="MATERIAL" localSheetId="10">#REF!</definedName>
    <definedName name="MATERIAL" localSheetId="9">#REF!</definedName>
    <definedName name="MATERIAL" localSheetId="4">#REF!</definedName>
    <definedName name="MATERIAL">#REF!</definedName>
    <definedName name="materials">'[36]HARGA DASAR'!$C$16:$F$406</definedName>
    <definedName name="mdr" localSheetId="10">#REF!</definedName>
    <definedName name="mdr" localSheetId="11">#REF!</definedName>
    <definedName name="mdr" localSheetId="9">#REF!</definedName>
    <definedName name="mdr" localSheetId="4">#REF!</definedName>
    <definedName name="mdr">#REF!</definedName>
    <definedName name="MEJAGURU">#N/A</definedName>
    <definedName name="MEJMURID">#N/A</definedName>
    <definedName name="MENI" localSheetId="10">#REF!</definedName>
    <definedName name="MENI" localSheetId="9">#REF!</definedName>
    <definedName name="MENI" localSheetId="4">#REF!</definedName>
    <definedName name="MENI">#REF!</definedName>
    <definedName name="MENUBOQ" localSheetId="10">'[7]1_boq'!#REF!</definedName>
    <definedName name="MENUBOQ" localSheetId="11">'[7]1_boq'!#REF!</definedName>
    <definedName name="MENUBOQ" localSheetId="9">'[7]1_boq'!#REF!</definedName>
    <definedName name="MENUBOQ" localSheetId="4">'[7]1_boq'!#REF!</definedName>
    <definedName name="MENUBOQ">'[7]1_boq'!#REF!</definedName>
    <definedName name="MINOR" localSheetId="10">'[6]Kuantitas &amp; Harga'!#REF!</definedName>
    <definedName name="MINOR" localSheetId="9">'[6]Kuantitas &amp; Harga'!#REF!</definedName>
    <definedName name="MINOR" localSheetId="4">'[6]Kuantitas &amp; Harga'!#REF!</definedName>
    <definedName name="MINOR">'[6]Kuantitas &amp; Harga'!#REF!</definedName>
    <definedName name="MJRAPAT">#N/A</definedName>
    <definedName name="MK_DLAUT">#N/A</definedName>
    <definedName name="MMM17A" localSheetId="10">#REF!</definedName>
    <definedName name="MMM17A" localSheetId="9">#REF!</definedName>
    <definedName name="MMM17A" localSheetId="4">#REF!</definedName>
    <definedName name="MMM17A">#REF!</definedName>
    <definedName name="MMM35A" localSheetId="10">#REF!</definedName>
    <definedName name="MMM35A" localSheetId="9">#REF!</definedName>
    <definedName name="MMM35A" localSheetId="4">#REF!</definedName>
    <definedName name="MMM35A">#REF!</definedName>
    <definedName name="MOBILISASI" localSheetId="10">#REF!</definedName>
    <definedName name="MOBILISASI" localSheetId="9">#REF!</definedName>
    <definedName name="MOBILISASI" localSheetId="4">#REF!</definedName>
    <definedName name="MOBILISASI">#REF!</definedName>
    <definedName name="MOTOR_GRADER" localSheetId="10">#REF!</definedName>
    <definedName name="MOTOR_GRADER" localSheetId="9">#REF!</definedName>
    <definedName name="MOTOR_GRADER" localSheetId="4">#REF!</definedName>
    <definedName name="MOTOR_GRADER">#REF!</definedName>
    <definedName name="MPERIKSA">#N/A</definedName>
    <definedName name="MR.12" localSheetId="10">#REF!</definedName>
    <definedName name="MR.12" localSheetId="11">#REF!</definedName>
    <definedName name="MR.12" localSheetId="9">#REF!</definedName>
    <definedName name="MR.12" localSheetId="4">#REF!</definedName>
    <definedName name="MR.12">#REF!</definedName>
    <definedName name="NAMA" localSheetId="10">#REF!</definedName>
    <definedName name="NAMA" localSheetId="9">#REF!</definedName>
    <definedName name="NAMA" localSheetId="4">#REF!</definedName>
    <definedName name="NAMA">#REF!</definedName>
    <definedName name="NokGentengMetal">'[20]Analisa Harga Satuan'!$G$2637</definedName>
    <definedName name="O" localSheetId="10">#REF!</definedName>
    <definedName name="O" localSheetId="9">#REF!</definedName>
    <definedName name="O" localSheetId="4">#REF!</definedName>
    <definedName name="O">#REF!</definedName>
    <definedName name="oooooo">[35]Peralatan!$AW$26</definedName>
    <definedName name="opr" localSheetId="10">#REF!</definedName>
    <definedName name="opr" localSheetId="9">#REF!</definedName>
    <definedName name="opr" localSheetId="4">#REF!</definedName>
    <definedName name="opr">#REF!</definedName>
    <definedName name="OT" localSheetId="10">#REF!</definedName>
    <definedName name="OT" localSheetId="9">#REF!</definedName>
    <definedName name="OT" localSheetId="4">#REF!</definedName>
    <definedName name="OT">#REF!</definedName>
    <definedName name="P.RUTIN" localSheetId="10">#REF!</definedName>
    <definedName name="P.RUTIN" localSheetId="5">#REF!</definedName>
    <definedName name="P.RUTIN" localSheetId="6">#REF!</definedName>
    <definedName name="P.RUTIN" localSheetId="9">#REF!</definedName>
    <definedName name="P.RUTIN" localSheetId="4">#REF!</definedName>
    <definedName name="P.RUTIN">#REF!</definedName>
    <definedName name="PAKU" localSheetId="10">#REF!</definedName>
    <definedName name="PAKU" localSheetId="9">#REF!</definedName>
    <definedName name="PAKU" localSheetId="4">#REF!</definedName>
    <definedName name="PAKU">#REF!</definedName>
    <definedName name="PapanRuiter">'[20]Analisa Harga Satuan'!$G$2596</definedName>
    <definedName name="PAR" localSheetId="10">#REF!</definedName>
    <definedName name="PAR" localSheetId="9">#REF!</definedName>
    <definedName name="PAR" localSheetId="4">#REF!</definedName>
    <definedName name="PAR">#REF!</definedName>
    <definedName name="PARTIS" localSheetId="10">[5]Anl!#REF!</definedName>
    <definedName name="PARTIS" localSheetId="11">[5]Anl!#REF!</definedName>
    <definedName name="PARTIS" localSheetId="9">[5]Anl!#REF!</definedName>
    <definedName name="PARTIS" localSheetId="4">[5]Anl!#REF!</definedName>
    <definedName name="PARTIS">[5]Anl!#REF!</definedName>
    <definedName name="pasir" localSheetId="10">#REF!</definedName>
    <definedName name="pasir" localSheetId="11">#REF!</definedName>
    <definedName name="Pasir" localSheetId="5">#REF!</definedName>
    <definedName name="Pasir" localSheetId="6">#REF!</definedName>
    <definedName name="pasir" localSheetId="9">#REF!</definedName>
    <definedName name="pasir" localSheetId="4">#REF!</definedName>
    <definedName name="pasir">#REF!</definedName>
    <definedName name="pasir3" localSheetId="10">#REF!</definedName>
    <definedName name="pasir3" localSheetId="9">#REF!</definedName>
    <definedName name="pasir3" localSheetId="4">#REF!</definedName>
    <definedName name="pasir3">#REF!</definedName>
    <definedName name="PASIRURUG" localSheetId="10">#REF!</definedName>
    <definedName name="PASIRURUG" localSheetId="9">#REF!</definedName>
    <definedName name="PASIRURUG" localSheetId="4">#REF!</definedName>
    <definedName name="PASIRURUG">#REF!</definedName>
    <definedName name="PASU" localSheetId="10">#REF!</definedName>
    <definedName name="PASU" localSheetId="9">#REF!</definedName>
    <definedName name="PASU" localSheetId="4">#REF!</definedName>
    <definedName name="PASU">#REF!</definedName>
    <definedName name="PC" localSheetId="10">#REF!</definedName>
    <definedName name="PC" localSheetId="9">#REF!</definedName>
    <definedName name="PC" localSheetId="4">#REF!</definedName>
    <definedName name="PC">#REF!</definedName>
    <definedName name="PEDESTRIANROLLER" localSheetId="10">#REF!</definedName>
    <definedName name="PEDESTRIANROLLER" localSheetId="9">#REF!</definedName>
    <definedName name="PEDESTRIANROLLER" localSheetId="4">#REF!</definedName>
    <definedName name="PEDESTRIANROLLER">#REF!</definedName>
    <definedName name="PEK.SIPIL" localSheetId="10">'[37]1_boq'!#REF!</definedName>
    <definedName name="PEK.SIPIL" localSheetId="9">'[37]1_boq'!#REF!</definedName>
    <definedName name="PEK.SIPIL" localSheetId="4">'[37]1_boq'!#REF!</definedName>
    <definedName name="PEK.SIPIL">'[37]1_boq'!#REF!</definedName>
    <definedName name="PEKERJA" localSheetId="10">#REF!</definedName>
    <definedName name="PEKERJA" localSheetId="9">#REF!</definedName>
    <definedName name="PEKERJA" localSheetId="4">#REF!</definedName>
    <definedName name="PEKERJA">#REF!</definedName>
    <definedName name="Pekerja_T">[33]Upah!$C$9</definedName>
    <definedName name="Pembongkaran">[38]NP!$L$841:$V$901</definedName>
    <definedName name="PENUTUP">#N/A</definedName>
    <definedName name="PEREKAT" localSheetId="10">[5]Anl!#REF!</definedName>
    <definedName name="PEREKAT" localSheetId="11">[5]Anl!#REF!</definedName>
    <definedName name="PEREKAT" localSheetId="9">[5]Anl!#REF!</definedName>
    <definedName name="PEREKAT" localSheetId="4">[5]Anl!#REF!</definedName>
    <definedName name="PEREKAT">[5]Anl!#REF!</definedName>
    <definedName name="PEREKAT1.3" localSheetId="10">#REF!</definedName>
    <definedName name="PEREKAT1.3" localSheetId="11">#REF!</definedName>
    <definedName name="PEREKAT1.3" localSheetId="9">#REF!</definedName>
    <definedName name="PEREKAT1.3" localSheetId="4">#REF!</definedName>
    <definedName name="PEREKAT1.3">#REF!</definedName>
    <definedName name="PERIODIK" localSheetId="10">#REF!</definedName>
    <definedName name="PERIODIK" localSheetId="5">#REF!</definedName>
    <definedName name="PERIODIK" localSheetId="6">#REF!</definedName>
    <definedName name="PERIODIK" localSheetId="9">#REF!</definedName>
    <definedName name="PERIODIK" localSheetId="4">#REF!</definedName>
    <definedName name="PERIODIK">#REF!</definedName>
    <definedName name="PGB" localSheetId="10">#REF!</definedName>
    <definedName name="PGB" localSheetId="9">#REF!</definedName>
    <definedName name="PGB" localSheetId="4">#REF!</definedName>
    <definedName name="PGB">#REF!</definedName>
    <definedName name="PIJENKACA" localSheetId="10">#REF!</definedName>
    <definedName name="PIJENKACA" localSheetId="9">#REF!</definedName>
    <definedName name="PIJENKACA" localSheetId="4">#REF!</definedName>
    <definedName name="PIJENKACA">#REF!</definedName>
    <definedName name="PIJENPANEL" localSheetId="10">#REF!</definedName>
    <definedName name="PIJENPANEL" localSheetId="9">#REF!</definedName>
    <definedName name="PIJENPANEL" localSheetId="4">#REF!</definedName>
    <definedName name="PIJENPANEL">#REF!</definedName>
    <definedName name="PIJENTRIPLEK" localSheetId="10">#REF!</definedName>
    <definedName name="PIJENTRIPLEK" localSheetId="9">#REF!</definedName>
    <definedName name="PIJENTRIPLEK" localSheetId="4">#REF!</definedName>
    <definedName name="PIJENTRIPLEK">#REF!</definedName>
    <definedName name="pkj" localSheetId="10">#REF!</definedName>
    <definedName name="pkj" localSheetId="9">#REF!</definedName>
    <definedName name="pkj" localSheetId="4">#REF!</definedName>
    <definedName name="pkj">#REF!</definedName>
    <definedName name="PLAFON" localSheetId="10">#REF!</definedName>
    <definedName name="PLAFON" localSheetId="9">#REF!</definedName>
    <definedName name="PLAFON" localSheetId="4">#REF!</definedName>
    <definedName name="PLAFON">#REF!</definedName>
    <definedName name="PlafondGRC4mm">'[20]Analisa Harga Satuan'!$G$2490</definedName>
    <definedName name="PlafondGypsumRHollow">'[20]Analisa Harga Satuan'!$G$2501</definedName>
    <definedName name="Ples13_15cm">'[20]Analisa Harga Satuan'!$G$1529</definedName>
    <definedName name="Ples16_15cm">'[20]Analisa Harga Satuan'!$G$1571</definedName>
    <definedName name="Plest_Screet13_35cm">'[20]Analisa Harga Satuan'!$G$1655</definedName>
    <definedName name="PLEST1.2" localSheetId="10">#REF!</definedName>
    <definedName name="PLEST1.2" localSheetId="9">#REF!</definedName>
    <definedName name="PLEST1.2" localSheetId="4">#REF!</definedName>
    <definedName name="PLEST1.2">#REF!</definedName>
    <definedName name="PLEST1.3" localSheetId="10">#REF!</definedName>
    <definedName name="PLEST1.3" localSheetId="9">#REF!</definedName>
    <definedName name="PLEST1.3" localSheetId="4">#REF!</definedName>
    <definedName name="PLEST1.3">#REF!</definedName>
    <definedName name="PLEST1.4" localSheetId="10">#REF!</definedName>
    <definedName name="PLEST1.4" localSheetId="9">#REF!</definedName>
    <definedName name="PLEST1.4" localSheetId="4">#REF!</definedName>
    <definedName name="PLEST1.4">#REF!</definedName>
    <definedName name="PLINT" localSheetId="10">#REF!</definedName>
    <definedName name="PLINT" localSheetId="9">#REF!</definedName>
    <definedName name="PLINT" localSheetId="4">#REF!</definedName>
    <definedName name="PLINT">#REF!</definedName>
    <definedName name="Plint1030">'[20]Analisa Harga Satuan'!$G$1736</definedName>
    <definedName name="PLKRA" localSheetId="10">#REF!</definedName>
    <definedName name="PLKRA" localSheetId="9">#REF!</definedName>
    <definedName name="PLKRA" localSheetId="4">#REF!</definedName>
    <definedName name="PLKRA">#REF!</definedName>
    <definedName name="PM" localSheetId="10">#REF!</definedName>
    <definedName name="PM" localSheetId="9">#REF!</definedName>
    <definedName name="PM" localSheetId="4">#REF!</definedName>
    <definedName name="PM">#REF!</definedName>
    <definedName name="POTUR" localSheetId="10">#REF!</definedName>
    <definedName name="POTUR" localSheetId="9">#REF!</definedName>
    <definedName name="POTUR" localSheetId="4">#REF!</definedName>
    <definedName name="POTUR">#REF!</definedName>
    <definedName name="PPNTULIS">#N/A</definedName>
    <definedName name="_xlnm.Print_Area" localSheetId="10">'analisa 2019 cetak'!$A$1:$G$760</definedName>
    <definedName name="_xlnm.Print_Area" localSheetId="11">dihitung!$A$224:$G$276</definedName>
    <definedName name="_xlnm.Print_Area" localSheetId="5">'H. SUB'!$B$2:$G$25</definedName>
    <definedName name="_xlnm.Print_Area" localSheetId="6">HSPK!$B$1:$Q$73</definedName>
    <definedName name="_xlnm.Print_Area" localSheetId="3">RAB!$A$1:$I$42</definedName>
    <definedName name="_xlnm.Print_Area" localSheetId="9">#REF!</definedName>
    <definedName name="_xlnm.Print_Area" localSheetId="2">Rekapitulasi!$A$1:$G$49</definedName>
    <definedName name="_xlnm.Print_Area" localSheetId="4">'UPAD-BAHAN-ALAT Cetak'!$A$1:$K$118</definedName>
    <definedName name="_xlnm.Print_Area">#REF!</definedName>
    <definedName name="Print_Area_MI" localSheetId="10">#REF!</definedName>
    <definedName name="Print_Area_MI" localSheetId="11">#REF!</definedName>
    <definedName name="Print_Area_MI" localSheetId="5">#REF!</definedName>
    <definedName name="Print_Area_MI" localSheetId="6">#REF!</definedName>
    <definedName name="Print_Area_MI" localSheetId="9">#REF!</definedName>
    <definedName name="Print_Area_MI" localSheetId="4">#REF!</definedName>
    <definedName name="Print_Area_MI">#REF!</definedName>
    <definedName name="_xlnm.Print_Titles" localSheetId="9">#REF!</definedName>
    <definedName name="_xlnm.Print_Titles" localSheetId="4">'UPAD-BAHAN-ALAT Cetak'!$30:$33</definedName>
    <definedName name="_xlnm.Print_Titles">#REF!</definedName>
    <definedName name="pro" localSheetId="10">#REF!</definedName>
    <definedName name="pro" localSheetId="9">#REF!</definedName>
    <definedName name="pro" localSheetId="4">#REF!</definedName>
    <definedName name="pro">#REF!</definedName>
    <definedName name="PsKran">'[20]Analisa Harga Satuan'!$G$1827</definedName>
    <definedName name="PST" localSheetId="10">#REF!</definedName>
    <definedName name="PST" localSheetId="11">#REF!</definedName>
    <definedName name="PST" localSheetId="9">#REF!</definedName>
    <definedName name="PST" localSheetId="4">#REF!</definedName>
    <definedName name="PST">#REF!</definedName>
    <definedName name="PT" localSheetId="10">#REF!</definedName>
    <definedName name="PT" localSheetId="9">#REF!</definedName>
    <definedName name="PT" localSheetId="4">#REF!</definedName>
    <definedName name="PT">#REF!</definedName>
    <definedName name="PTJW" localSheetId="10">#REF!</definedName>
    <definedName name="PTJW" localSheetId="9">#REF!</definedName>
    <definedName name="PTJW" localSheetId="4">#REF!</definedName>
    <definedName name="PTJW">#REF!</definedName>
    <definedName name="PUSAT" localSheetId="10">'[3]ANL-EI'!#REF!</definedName>
    <definedName name="PUSAT" localSheetId="9">'[3]ANL-EI'!#REF!</definedName>
    <definedName name="PUSAT" localSheetId="4">'[3]ANL-EI'!#REF!</definedName>
    <definedName name="PUSAT">'[3]ANL-EI'!#REF!</definedName>
    <definedName name="PVC.3" localSheetId="10">#REF!</definedName>
    <definedName name="PVC.3" localSheetId="11">#REF!</definedName>
    <definedName name="PVC.3" localSheetId="9">#REF!</definedName>
    <definedName name="PVC.3" localSheetId="4">#REF!</definedName>
    <definedName name="PVC.3">#REF!</definedName>
    <definedName name="PVC0_5" localSheetId="10">#REF!</definedName>
    <definedName name="PVC0_5" localSheetId="9">#REF!</definedName>
    <definedName name="PVC0_5" localSheetId="4">#REF!</definedName>
    <definedName name="PVC0_5">#REF!</definedName>
    <definedName name="PVC1.5" localSheetId="10">#REF!</definedName>
    <definedName name="PVC1.5" localSheetId="9">#REF!</definedName>
    <definedName name="PVC1.5" localSheetId="4">#REF!</definedName>
    <definedName name="PVC1.5">#REF!</definedName>
    <definedName name="Q" localSheetId="10">#REF!</definedName>
    <definedName name="Q" localSheetId="9">#REF!</definedName>
    <definedName name="Q" localSheetId="4">#REF!</definedName>
    <definedName name="Q">#REF!</definedName>
    <definedName name="Railling">'[20]Analisa Harga Satuan'!$G$2467</definedName>
    <definedName name="RANGKAPLAFON" localSheetId="10">#REF!</definedName>
    <definedName name="RANGKAPLAFON" localSheetId="9">#REF!</definedName>
    <definedName name="RANGKAPLAFON" localSheetId="4">#REF!</definedName>
    <definedName name="RANGKAPLAFON">#REF!</definedName>
    <definedName name="RATAP" localSheetId="10">#REF!</definedName>
    <definedName name="RATAP" localSheetId="9">#REF!</definedName>
    <definedName name="RATAP" localSheetId="4">#REF!</definedName>
    <definedName name="RATAP">#REF!</definedName>
    <definedName name="RGENTENG" localSheetId="10">#REF!</definedName>
    <definedName name="RGENTENG" localSheetId="9">#REF!</definedName>
    <definedName name="RGENTENG" localSheetId="4">#REF!</definedName>
    <definedName name="RGENTENG">#REF!</definedName>
    <definedName name="RINCIANSEWA" localSheetId="10">#REF!</definedName>
    <definedName name="RINCIANSEWA" localSheetId="9">#REF!</definedName>
    <definedName name="RINCIANSEWA" localSheetId="4">#REF!</definedName>
    <definedName name="RINCIANSEWA">#REF!</definedName>
    <definedName name="RINCIANSEWA2" localSheetId="10">#REF!</definedName>
    <definedName name="RINCIANSEWA2" localSheetId="9">#REF!</definedName>
    <definedName name="RINCIANSEWA2" localSheetId="4">#REF!</definedName>
    <definedName name="RINCIANSEWA2">#REF!</definedName>
    <definedName name="RIUTERDL">#N/A</definedName>
    <definedName name="RIUTERPM">#N/A</definedName>
    <definedName name="ROSET" localSheetId="10">#REF!</definedName>
    <definedName name="ROSET" localSheetId="9">#REF!</definedName>
    <definedName name="ROSET" localSheetId="4">#REF!</definedName>
    <definedName name="ROSET">#REF!</definedName>
    <definedName name="RSS" localSheetId="10">#REF!</definedName>
    <definedName name="RSS" localSheetId="9">#REF!</definedName>
    <definedName name="RSS" localSheetId="4">#REF!</definedName>
    <definedName name="RSS">#REF!</definedName>
    <definedName name="RT2.36" localSheetId="10">#REF!</definedName>
    <definedName name="RT2.36" localSheetId="9">#REF!</definedName>
    <definedName name="RT2.36" localSheetId="4">#REF!</definedName>
    <definedName name="RT2.36">#REF!</definedName>
    <definedName name="RUTIN" localSheetId="10">#REF!</definedName>
    <definedName name="RUTIN" localSheetId="5">#REF!</definedName>
    <definedName name="RUTIN" localSheetId="6">#REF!</definedName>
    <definedName name="RUTIN" localSheetId="9">#REF!</definedName>
    <definedName name="RUTIN" localSheetId="4">#REF!</definedName>
    <definedName name="RUTIN">#REF!</definedName>
    <definedName name="S" hidden="1">[39]B.Kim2010!$C$641:$C$648</definedName>
    <definedName name="saf" localSheetId="10">[5]Anl!#REF!</definedName>
    <definedName name="saf" localSheetId="9">[5]Anl!#REF!</definedName>
    <definedName name="saf" localSheetId="4">[5]Anl!#REF!</definedName>
    <definedName name="saf">[5]Anl!#REF!</definedName>
    <definedName name="SAK.1" localSheetId="10">#REF!</definedName>
    <definedName name="SAK.1" localSheetId="11">#REF!</definedName>
    <definedName name="SAK.1" localSheetId="9">#REF!</definedName>
    <definedName name="SAK.1" localSheetId="4">#REF!</definedName>
    <definedName name="SAK.1">#REF!</definedName>
    <definedName name="SAK.2" localSheetId="10">#REF!</definedName>
    <definedName name="SAK.2" localSheetId="9">#REF!</definedName>
    <definedName name="SAK.2" localSheetId="4">#REF!</definedName>
    <definedName name="SAK.2">#REF!</definedName>
    <definedName name="SAK.3" localSheetId="10">#REF!</definedName>
    <definedName name="SAK.3" localSheetId="9">#REF!</definedName>
    <definedName name="SAK.3" localSheetId="4">#REF!</definedName>
    <definedName name="SAK.3">#REF!</definedName>
    <definedName name="salah" localSheetId="10" hidden="1">#REF!</definedName>
    <definedName name="salah" localSheetId="9" hidden="1">#REF!</definedName>
    <definedName name="salah" localSheetId="4" hidden="1">#REF!</definedName>
    <definedName name="salah" hidden="1">#REF!</definedName>
    <definedName name="Salas" hidden="1">[4]TJ1Q47!$H$7:$H$31</definedName>
    <definedName name="SDFGHJ" hidden="1">[4]TJ1Q47!$G$7:$G$31</definedName>
    <definedName name="SDFSADFSADF" hidden="1">[4]TJ1Q47!$L$7:$L$31</definedName>
    <definedName name="SDFSDFASFGDSFG" hidden="1">[4]TJ1Q47!$E$7:$E$31</definedName>
    <definedName name="sek" localSheetId="10">#REF!</definedName>
    <definedName name="sek" localSheetId="9">#REF!</definedName>
    <definedName name="sek" localSheetId="4">#REF!</definedName>
    <definedName name="sek">#REF!</definedName>
    <definedName name="SGFASFGA" hidden="1">[4]TJ1Q47!$E$7:$E$31</definedName>
    <definedName name="SIPIL" localSheetId="10" hidden="1">'[40]GALIAN MEKANIS'!#REF!</definedName>
    <definedName name="SIPIL" localSheetId="9" hidden="1">'[40]GALIAN MEKANIS'!#REF!</definedName>
    <definedName name="SIPIL" localSheetId="4" hidden="1">'[40]GALIAN MEKANIS'!#REF!</definedName>
    <definedName name="SIPIL" hidden="1">'[40]GALIAN MEKANIS'!#REF!</definedName>
    <definedName name="SIRSANG" localSheetId="10">#REF!</definedName>
    <definedName name="SIRSANG" localSheetId="11">#REF!</definedName>
    <definedName name="SIRSANG" localSheetId="9">#REF!</definedName>
    <definedName name="SIRSANG" localSheetId="4">#REF!</definedName>
    <definedName name="SIRSANG">#REF!</definedName>
    <definedName name="Sirtu" localSheetId="10">#REF!</definedName>
    <definedName name="Sirtu" localSheetId="9">#REF!</definedName>
    <definedName name="Sirtu" localSheetId="4">#REF!</definedName>
    <definedName name="Sirtu">#REF!</definedName>
    <definedName name="SITON" localSheetId="10">#REF!</definedName>
    <definedName name="SITON" localSheetId="9">#REF!</definedName>
    <definedName name="SITON" localSheetId="4">#REF!</definedName>
    <definedName name="SITON">#REF!</definedName>
    <definedName name="SLH" localSheetId="10">'[7]1_boq'!#REF!</definedName>
    <definedName name="SLH" localSheetId="9">'[7]1_boq'!#REF!</definedName>
    <definedName name="SLH" localSheetId="4">'[7]1_boq'!#REF!</definedName>
    <definedName name="SLH">'[7]1_boq'!#REF!</definedName>
    <definedName name="SP" localSheetId="10">#REF!</definedName>
    <definedName name="SP" localSheetId="11">#REF!</definedName>
    <definedName name="SP" localSheetId="9">#REF!</definedName>
    <definedName name="SP" localSheetId="4">#REF!</definedName>
    <definedName name="SP">#REF!</definedName>
    <definedName name="SPEMBA" localSheetId="10">'[7]1_boq'!#REF!</definedName>
    <definedName name="SPEMBA" localSheetId="11">'[7]1_boq'!#REF!</definedName>
    <definedName name="SPEMBA" localSheetId="9">'[7]1_boq'!#REF!</definedName>
    <definedName name="SPEMBA" localSheetId="4">'[7]1_boq'!#REF!</definedName>
    <definedName name="SPEMBA">'[7]1_boq'!#REF!</definedName>
    <definedName name="SPENING" localSheetId="10">'[7]1_boq'!#REF!</definedName>
    <definedName name="SPENING" localSheetId="9">'[7]1_boq'!#REF!</definedName>
    <definedName name="SPENING" localSheetId="4">'[7]1_boq'!#REF!</definedName>
    <definedName name="SPENING">'[7]1_boq'!#REF!</definedName>
    <definedName name="SPL.I.A">#N/A</definedName>
    <definedName name="SPL.I.B">#N/A</definedName>
    <definedName name="SPL.I.C">#N/A</definedName>
    <definedName name="SPL.II.A">#N/A</definedName>
    <definedName name="SPL.II.B">#N/A</definedName>
    <definedName name="SPL.II.C">#N/A</definedName>
    <definedName name="SPL.II.D">#N/A</definedName>
    <definedName name="SPL.II.E">#N/A</definedName>
    <definedName name="SPL.III.D">#N/A</definedName>
    <definedName name="SPL.III.E">#N/A</definedName>
    <definedName name="SPL.IIIA">#N/A</definedName>
    <definedName name="SPL.IIIB">#N/A</definedName>
    <definedName name="SPL.IIIC">#N/A</definedName>
    <definedName name="SPL.IV.A">#N/A</definedName>
    <definedName name="SPL.IV.B">#N/A</definedName>
    <definedName name="SPL.IV.C">#N/A</definedName>
    <definedName name="SPL.IV.D">#N/A</definedName>
    <definedName name="SPL.IV.E">#N/A</definedName>
    <definedName name="SPL.V.A">#N/A</definedName>
    <definedName name="SPL.V.B">#N/A</definedName>
    <definedName name="SPL.V.C">#N/A</definedName>
    <definedName name="SPL.V.D">#N/A</definedName>
    <definedName name="SPL.V.E">#N/A</definedName>
    <definedName name="SPLT" localSheetId="10">#REF!</definedName>
    <definedName name="SPLT" localSheetId="9">#REF!</definedName>
    <definedName name="SPLT" localSheetId="4">#REF!</definedName>
    <definedName name="SPLT">#REF!</definedName>
    <definedName name="SPRAYER" localSheetId="10">#REF!</definedName>
    <definedName name="SPRAYER" localSheetId="9">#REF!</definedName>
    <definedName name="SPRAYER" localSheetId="4">#REF!</definedName>
    <definedName name="SPRAYER">#REF!</definedName>
    <definedName name="SREHAB" localSheetId="10">'[7]1_boq'!#REF!</definedName>
    <definedName name="SREHAB" localSheetId="9">'[7]1_boq'!#REF!</definedName>
    <definedName name="SREHAB" localSheetId="4">'[7]1_boq'!#REF!</definedName>
    <definedName name="SREHAB">'[7]1_boq'!#REF!</definedName>
    <definedName name="STONECRUSHER" localSheetId="10">#REF!</definedName>
    <definedName name="STONECRUSHER" localSheetId="11">#REF!</definedName>
    <definedName name="STONECRUSHER" localSheetId="9">#REF!</definedName>
    <definedName name="STONECRUSHER" localSheetId="4">#REF!</definedName>
    <definedName name="STONECRUSHER">#REF!</definedName>
    <definedName name="STOPKONTAK" localSheetId="10">#REF!</definedName>
    <definedName name="STOPKONTAK" localSheetId="9">#REF!</definedName>
    <definedName name="STOPKONTAK" localSheetId="4">#REF!</definedName>
    <definedName name="STOPKONTAK">#REF!</definedName>
    <definedName name="STRUKTUR" localSheetId="10">#REF!</definedName>
    <definedName name="STRUKTUR" localSheetId="9">#REF!</definedName>
    <definedName name="STRUKTUR" localSheetId="4">#REF!</definedName>
    <definedName name="STRUKTUR">#REF!</definedName>
    <definedName name="SUPL.5C" localSheetId="10">#REF!</definedName>
    <definedName name="SUPL.5C" localSheetId="9">#REF!</definedName>
    <definedName name="SUPL.5C" localSheetId="4">#REF!</definedName>
    <definedName name="SUPL.5C">#REF!</definedName>
    <definedName name="SUPL.9" localSheetId="10">#REF!</definedName>
    <definedName name="SUPL.9" localSheetId="9">#REF!</definedName>
    <definedName name="SUPL.9" localSheetId="4">#REF!</definedName>
    <definedName name="SUPL.9">#REF!</definedName>
    <definedName name="SUPL.9A" localSheetId="10">#REF!</definedName>
    <definedName name="SUPL.9A" localSheetId="9">#REF!</definedName>
    <definedName name="SUPL.9A" localSheetId="4">#REF!</definedName>
    <definedName name="SUPL.9A">#REF!</definedName>
    <definedName name="SUPL.IV" localSheetId="10">[5]Anl!#REF!</definedName>
    <definedName name="SUPL.IV" localSheetId="9">[5]Anl!#REF!</definedName>
    <definedName name="SUPL.IV" localSheetId="4">[5]Anl!#REF!</definedName>
    <definedName name="SUPL.IV">[5]Anl!#REF!</definedName>
    <definedName name="SUPL.V" localSheetId="10">[5]Anl!#REF!</definedName>
    <definedName name="SUPL.V" localSheetId="9">[5]Anl!#REF!</definedName>
    <definedName name="SUPL.V" localSheetId="4">[5]Anl!#REF!</definedName>
    <definedName name="SUPL.V">[5]Anl!#REF!</definedName>
    <definedName name="SUPL.VA" localSheetId="10">#REF!</definedName>
    <definedName name="SUPL.VA" localSheetId="11">#REF!</definedName>
    <definedName name="SUPL.VA" localSheetId="9">#REF!</definedName>
    <definedName name="SUPL.VA" localSheetId="4">#REF!</definedName>
    <definedName name="SUPL.VA">#REF!</definedName>
    <definedName name="SUPL.VB" localSheetId="10">#REF!</definedName>
    <definedName name="SUPL.VB" localSheetId="9">#REF!</definedName>
    <definedName name="SUPL.VB" localSheetId="4">#REF!</definedName>
    <definedName name="SUPL.VB">#REF!</definedName>
    <definedName name="SUPL.VC" localSheetId="10">#REF!</definedName>
    <definedName name="SUPL.VC" localSheetId="9">#REF!</definedName>
    <definedName name="SUPL.VC" localSheetId="4">#REF!</definedName>
    <definedName name="SUPL.VC">#REF!</definedName>
    <definedName name="SUPL.VD" localSheetId="10">#REF!</definedName>
    <definedName name="SUPL.VD" localSheetId="9">#REF!</definedName>
    <definedName name="SUPL.VD" localSheetId="4">#REF!</definedName>
    <definedName name="SUPL.VD">#REF!</definedName>
    <definedName name="SUPL.VE" localSheetId="10">#REF!</definedName>
    <definedName name="SUPL.VE" localSheetId="9">#REF!</definedName>
    <definedName name="SUPL.VE" localSheetId="4">#REF!</definedName>
    <definedName name="SUPL.VE">#REF!</definedName>
    <definedName name="SUPL.VF" localSheetId="10">#REF!</definedName>
    <definedName name="SUPL.VF" localSheetId="9">#REF!</definedName>
    <definedName name="SUPL.VF" localSheetId="4">#REF!</definedName>
    <definedName name="SUPL.VF">#REF!</definedName>
    <definedName name="SUPL.VG" localSheetId="10">#REF!</definedName>
    <definedName name="SUPL.VG" localSheetId="9">#REF!</definedName>
    <definedName name="SUPL.VG" localSheetId="4">#REF!</definedName>
    <definedName name="SUPL.VG">#REF!</definedName>
    <definedName name="SUPL.VH" localSheetId="10">#REF!</definedName>
    <definedName name="SUPL.VH" localSheetId="9">#REF!</definedName>
    <definedName name="SUPL.VH" localSheetId="4">#REF!</definedName>
    <definedName name="SUPL.VH">#REF!</definedName>
    <definedName name="SUPL.VIII" localSheetId="10">[5]Anl!#REF!</definedName>
    <definedName name="SUPL.VIII" localSheetId="9">[5]Anl!#REF!</definedName>
    <definedName name="SUPL.VIII" localSheetId="4">[5]Anl!#REF!</definedName>
    <definedName name="SUPL.VIII">[5]Anl!#REF!</definedName>
    <definedName name="TAMPER" localSheetId="10">#REF!</definedName>
    <definedName name="TAMPER" localSheetId="11">#REF!</definedName>
    <definedName name="TAMPER" localSheetId="9">#REF!</definedName>
    <definedName name="TAMPER" localSheetId="4">#REF!</definedName>
    <definedName name="TAMPER">#REF!</definedName>
    <definedName name="TANAH" localSheetId="10">#REF!</definedName>
    <definedName name="TANAH" localSheetId="9">#REF!</definedName>
    <definedName name="TANAH" localSheetId="4">#REF!</definedName>
    <definedName name="TANAH">#REF!</definedName>
    <definedName name="TANDEMROLLER" localSheetId="10">#REF!</definedName>
    <definedName name="TANDEMROLLER" localSheetId="9">#REF!</definedName>
    <definedName name="TANDEMROLLER" localSheetId="4">#REF!</definedName>
    <definedName name="TANDEMROLLER">#REF!</definedName>
    <definedName name="TATIM" localSheetId="10">#REF!</definedName>
    <definedName name="TATIM" localSheetId="9">#REF!</definedName>
    <definedName name="TATIM" localSheetId="4">#REF!</definedName>
    <definedName name="TATIM">#REF!</definedName>
    <definedName name="TempatSabun">'[20]Analisa Harga Satuan'!$G$1847</definedName>
    <definedName name="test" localSheetId="10" hidden="1">'[41]GALIAN MEKANIS'!#REF!</definedName>
    <definedName name="test" localSheetId="9" hidden="1">'[41]GALIAN MEKANIS'!#REF!</definedName>
    <definedName name="test" localSheetId="4" hidden="1">'[41]GALIAN MEKANIS'!#REF!</definedName>
    <definedName name="test" hidden="1">'[41]GALIAN MEKANIS'!#REF!</definedName>
    <definedName name="tgl" localSheetId="10">#REF!</definedName>
    <definedName name="tgl" localSheetId="9">#REF!</definedName>
    <definedName name="tgl" localSheetId="4">#REF!</definedName>
    <definedName name="tgl">#REF!</definedName>
    <definedName name="THREEWHEELROLLER" localSheetId="10">#REF!</definedName>
    <definedName name="THREEWHEELROLLER" localSheetId="11">#REF!</definedName>
    <definedName name="THREEWHEELROLLER" localSheetId="9">#REF!</definedName>
    <definedName name="THREEWHEELROLLER" localSheetId="4">#REF!</definedName>
    <definedName name="THREEWHEELROLLER">#REF!</definedName>
    <definedName name="TIMSIR" localSheetId="10">#REF!</definedName>
    <definedName name="TIMSIR" localSheetId="9">#REF!</definedName>
    <definedName name="TIMSIR" localSheetId="4">#REF!</definedName>
    <definedName name="TIMSIR">#REF!</definedName>
    <definedName name="TIMTANAH" localSheetId="10">#REF!</definedName>
    <definedName name="TIMTANAH" localSheetId="9">#REF!</definedName>
    <definedName name="TIMTANAH" localSheetId="4">#REF!</definedName>
    <definedName name="TIMTANAH">#REF!</definedName>
    <definedName name="TIREROLLER" localSheetId="10">#REF!</definedName>
    <definedName name="TIREROLLER" localSheetId="9">#REF!</definedName>
    <definedName name="TIREROLLER" localSheetId="4">#REF!</definedName>
    <definedName name="TIREROLLER">#REF!</definedName>
    <definedName name="tk" localSheetId="10">#REF!</definedName>
    <definedName name="tk" localSheetId="9">#REF!</definedName>
    <definedName name="tk" localSheetId="4">#REF!</definedName>
    <definedName name="tk">#REF!</definedName>
    <definedName name="Tk_Batu_T">[33]Upah!$C$11</definedName>
    <definedName name="Tk_Cat_ST">[34]Upah!$D$19</definedName>
    <definedName name="tok" localSheetId="10">#REF!</definedName>
    <definedName name="tok" localSheetId="9">#REF!</definedName>
    <definedName name="tok" localSheetId="4">#REF!</definedName>
    <definedName name="tok">#REF!</definedName>
    <definedName name="TRACKLOADER" localSheetId="10">#REF!</definedName>
    <definedName name="TRACKLOADER" localSheetId="9">#REF!</definedName>
    <definedName name="TRACKLOADER" localSheetId="4">#REF!</definedName>
    <definedName name="TRACKLOADER">#REF!</definedName>
    <definedName name="TRAILLER" localSheetId="10">#REF!</definedName>
    <definedName name="TRAILLER" localSheetId="9">#REF!</definedName>
    <definedName name="TRAILLER" localSheetId="4">#REF!</definedName>
    <definedName name="TRAILLER">#REF!</definedName>
    <definedName name="TTPASIEN">#N/A</definedName>
    <definedName name="TUCAH" localSheetId="10">#REF!</definedName>
    <definedName name="TUCAH" localSheetId="9">#REF!</definedName>
    <definedName name="TUCAH" localSheetId="4">#REF!</definedName>
    <definedName name="TUCAH">#REF!</definedName>
    <definedName name="TUKANG" localSheetId="10">#REF!</definedName>
    <definedName name="TUKANG" localSheetId="9">#REF!</definedName>
    <definedName name="TUKANG" localSheetId="4">#REF!</definedName>
    <definedName name="TUKANG">#REF!</definedName>
    <definedName name="TULI" localSheetId="10">#REF!</definedName>
    <definedName name="TULI" localSheetId="9">#REF!</definedName>
    <definedName name="TULI" localSheetId="4">#REF!</definedName>
    <definedName name="TULI">#REF!</definedName>
    <definedName name="TUTA" localSheetId="10">#REF!</definedName>
    <definedName name="TUTA" localSheetId="9">#REF!</definedName>
    <definedName name="TUTA" localSheetId="4">#REF!</definedName>
    <definedName name="TUTA">#REF!</definedName>
    <definedName name="TW" localSheetId="10">#REF!</definedName>
    <definedName name="TW" localSheetId="9">#REF!</definedName>
    <definedName name="TW" localSheetId="4">#REF!</definedName>
    <definedName name="TW">#REF!</definedName>
    <definedName name="UCAT" localSheetId="10">#REF!</definedName>
    <definedName name="UCAT" localSheetId="9">#REF!</definedName>
    <definedName name="UCAT" localSheetId="4">#REF!</definedName>
    <definedName name="UCAT">#REF!</definedName>
    <definedName name="ukur" localSheetId="10">#REF!</definedName>
    <definedName name="ukur" localSheetId="9">#REF!</definedName>
    <definedName name="ukur" localSheetId="4">#REF!</definedName>
    <definedName name="ukur">#REF!</definedName>
    <definedName name="UMUR" localSheetId="10">#REF!</definedName>
    <definedName name="UMUR" localSheetId="9">#REF!</definedName>
    <definedName name="UMUR" localSheetId="4">#REF!</definedName>
    <definedName name="UMUR">#REF!</definedName>
    <definedName name="UPAHCAT" localSheetId="10">[5]Anl!#REF!</definedName>
    <definedName name="UPAHCAT" localSheetId="9">[5]Anl!#REF!</definedName>
    <definedName name="UPAHCAT" localSheetId="4">[5]Anl!#REF!</definedName>
    <definedName name="UPAHCAT">[5]Anl!#REF!</definedName>
    <definedName name="URAIAN234L" localSheetId="10">#REF!</definedName>
    <definedName name="URAIAN234L" localSheetId="9">#REF!</definedName>
    <definedName name="URAIAN234L" localSheetId="4">#REF!</definedName>
    <definedName name="URAIAN234L">#REF!</definedName>
    <definedName name="Uraian311">'[24]3-DIV3'!$A$1:$J$120</definedName>
    <definedName name="Uraian312">'[24]3-DIV3'!$A$121:$J$240</definedName>
    <definedName name="Uraian313">'[24]3-DIV3'!$A$255:$J$374</definedName>
    <definedName name="Uraian314">'[24]3-DIV3'!$A$375:$J$494</definedName>
    <definedName name="Uraian315">'[24]3-DIV3'!$A$1766:$J$1885</definedName>
    <definedName name="Uraian319">'[24]3-DIV3'!$A$1886:$J$1946</definedName>
    <definedName name="Uraian322">'[24]3-DIV3'!$A$1947:$J$2127</definedName>
    <definedName name="Uraian323">'[24]3-DIV3'!$A$2128:$J$2306</definedName>
    <definedName name="URAIAN323L" localSheetId="10">#REF!</definedName>
    <definedName name="URAIAN323L" localSheetId="9">#REF!</definedName>
    <definedName name="URAIAN323L" localSheetId="4">#REF!</definedName>
    <definedName name="URAIAN323L">#REF!</definedName>
    <definedName name="Uraian324">'[24]3-DIV3'!$A$2307:$J$2428</definedName>
    <definedName name="URAIAN33" localSheetId="10">'[22]G&amp;T'!#REF!</definedName>
    <definedName name="URAIAN33" localSheetId="9">'[22]G&amp;T'!#REF!</definedName>
    <definedName name="URAIAN33" localSheetId="4">'[22]G&amp;T'!#REF!</definedName>
    <definedName name="URAIAN33">'[22]G&amp;T'!#REF!</definedName>
    <definedName name="Uraian331">'[24]3-DIV3'!$A$2429:$J$2548</definedName>
    <definedName name="Uraian346">'[24]3-DIV3'!$A$2549:$J$2609</definedName>
    <definedName name="URAIAN421">'[25]3-DIV4'!$A$1:$J$179</definedName>
    <definedName name="URAIAN422">'[25]3-DIV4'!$A$180:$J$358</definedName>
    <definedName name="URAIAN423">'[25]3-DIV4'!$A$479:$J$717</definedName>
    <definedName name="URAIAN424">'[25]3-DIV4'!$A$359:$J$478</definedName>
    <definedName name="URAIAN425">'[25]3-DIV4'!$A$718:$J$896</definedName>
    <definedName name="URAIAN426">'[25]3-DIV4'!$A$897:$J$1016</definedName>
    <definedName name="URAIAN427">'[25]3-DIV4'!$A$1017:$J$1136</definedName>
    <definedName name="URAIAN511">'[26]3-DIV5'!$A$1:$J$179</definedName>
    <definedName name="URAIAN512">'[26]3-DIV5'!$A$180:$J$358</definedName>
    <definedName name="URAIAN521">'[26]3-DIV5'!$A$359:$J$537</definedName>
    <definedName name="URAIAN522">'[26]3-DIV5'!$A$3075:$J$3253</definedName>
    <definedName name="URAIAN541">'[26]3-DIV5'!$A$3254:$J$3373</definedName>
    <definedName name="URAIAN542">'[26]3-DIV5'!$A$3374:$J$3612</definedName>
    <definedName name="URAIAN55s" localSheetId="10">[22]Lapis!#REF!</definedName>
    <definedName name="URAIAN55s" localSheetId="9">[22]Lapis!#REF!</definedName>
    <definedName name="URAIAN55s" localSheetId="4">[22]Lapis!#REF!</definedName>
    <definedName name="URAIAN55s">[22]Lapis!#REF!</definedName>
    <definedName name="URAIAN611" localSheetId="10">#REF!</definedName>
    <definedName name="URAIAN611" localSheetId="9">#REF!</definedName>
    <definedName name="URAIAN611" localSheetId="4">#REF!</definedName>
    <definedName name="URAIAN611">#REF!</definedName>
    <definedName name="URAIAN612" localSheetId="10">#REF!</definedName>
    <definedName name="URAIAN612" localSheetId="9">#REF!</definedName>
    <definedName name="URAIAN612" localSheetId="4">#REF!</definedName>
    <definedName name="URAIAN612">#REF!</definedName>
    <definedName name="URAIAN621" localSheetId="10">#REF!</definedName>
    <definedName name="URAIAN621" localSheetId="9">#REF!</definedName>
    <definedName name="URAIAN621" localSheetId="4">#REF!</definedName>
    <definedName name="URAIAN621">#REF!</definedName>
    <definedName name="URAIAN622" localSheetId="10">#REF!</definedName>
    <definedName name="URAIAN622" localSheetId="9">#REF!</definedName>
    <definedName name="URAIAN622" localSheetId="4">#REF!</definedName>
    <definedName name="URAIAN622">#REF!</definedName>
    <definedName name="URAIAN623" localSheetId="10">#REF!</definedName>
    <definedName name="URAIAN623" localSheetId="9">#REF!</definedName>
    <definedName name="URAIAN623" localSheetId="4">#REF!</definedName>
    <definedName name="URAIAN623">#REF!</definedName>
    <definedName name="URAIAN624" localSheetId="10">[27]ATB!#REF!</definedName>
    <definedName name="URAIAN624" localSheetId="9">[27]ATB!#REF!</definedName>
    <definedName name="URAIAN624" localSheetId="4">[27]ATB!#REF!</definedName>
    <definedName name="URAIAN624">[27]ATB!#REF!</definedName>
    <definedName name="URAIAN631" localSheetId="10">#REF!</definedName>
    <definedName name="URAIAN631" localSheetId="9">#REF!</definedName>
    <definedName name="URAIAN631" localSheetId="4">#REF!</definedName>
    <definedName name="URAIAN631">#REF!</definedName>
    <definedName name="URAIAN632" localSheetId="10">#REF!</definedName>
    <definedName name="URAIAN632" localSheetId="9">#REF!</definedName>
    <definedName name="URAIAN632" localSheetId="4">#REF!</definedName>
    <definedName name="URAIAN632">#REF!</definedName>
    <definedName name="URAIAN633" localSheetId="10">#REF!</definedName>
    <definedName name="URAIAN633" localSheetId="9">#REF!</definedName>
    <definedName name="URAIAN633" localSheetId="4">#REF!</definedName>
    <definedName name="URAIAN633">#REF!</definedName>
    <definedName name="URAIAN634" localSheetId="10">#REF!</definedName>
    <definedName name="URAIAN634" localSheetId="9">#REF!</definedName>
    <definedName name="URAIAN634" localSheetId="4">#REF!</definedName>
    <definedName name="URAIAN634">#REF!</definedName>
    <definedName name="URAIAN635" localSheetId="10">#REF!</definedName>
    <definedName name="URAIAN635" localSheetId="9">#REF!</definedName>
    <definedName name="URAIAN635" localSheetId="4">#REF!</definedName>
    <definedName name="URAIAN635">#REF!</definedName>
    <definedName name="URAIAN635A" localSheetId="10">#REF!</definedName>
    <definedName name="URAIAN635A" localSheetId="9">#REF!</definedName>
    <definedName name="URAIAN635A" localSheetId="4">#REF!</definedName>
    <definedName name="URAIAN635A">#REF!</definedName>
    <definedName name="URAIAN636" localSheetId="10">#REF!</definedName>
    <definedName name="URAIAN636" localSheetId="9">#REF!</definedName>
    <definedName name="URAIAN636" localSheetId="4">#REF!</definedName>
    <definedName name="URAIAN636">#REF!</definedName>
    <definedName name="URAIAN641L" localSheetId="10">#REF!</definedName>
    <definedName name="URAIAN641L" localSheetId="9">#REF!</definedName>
    <definedName name="URAIAN641L" localSheetId="4">#REF!</definedName>
    <definedName name="URAIAN641L">#REF!</definedName>
    <definedName name="URAIAN642" localSheetId="10">#REF!</definedName>
    <definedName name="URAIAN642" localSheetId="9">#REF!</definedName>
    <definedName name="URAIAN642" localSheetId="4">#REF!</definedName>
    <definedName name="URAIAN642">#REF!</definedName>
    <definedName name="URAIAN65" localSheetId="10">#REF!</definedName>
    <definedName name="URAIAN65" localSheetId="9">#REF!</definedName>
    <definedName name="URAIAN65" localSheetId="4">#REF!</definedName>
    <definedName name="URAIAN65">#REF!</definedName>
    <definedName name="URAIAN651" localSheetId="10">[27]ATB!#REF!</definedName>
    <definedName name="URAIAN651" localSheetId="9">[27]ATB!#REF!</definedName>
    <definedName name="URAIAN651" localSheetId="4">[27]ATB!#REF!</definedName>
    <definedName name="URAIAN651">[27]ATB!#REF!</definedName>
    <definedName name="URAIAN661" localSheetId="10">[27]ATB!#REF!</definedName>
    <definedName name="URAIAN661" localSheetId="9">[27]ATB!#REF!</definedName>
    <definedName name="URAIAN661" localSheetId="4">[27]ATB!#REF!</definedName>
    <definedName name="URAIAN661">[27]ATB!#REF!</definedName>
    <definedName name="URAIAN662" localSheetId="10">[27]ATB!#REF!</definedName>
    <definedName name="URAIAN662" localSheetId="9">[27]ATB!#REF!</definedName>
    <definedName name="URAIAN662" localSheetId="4">[27]ATB!#REF!</definedName>
    <definedName name="URAIAN662">[27]ATB!#REF!</definedName>
    <definedName name="URAIAN66PERATA" localSheetId="10">#REF!</definedName>
    <definedName name="URAIAN66PERATA" localSheetId="9">#REF!</definedName>
    <definedName name="URAIAN66PERATA" localSheetId="4">#REF!</definedName>
    <definedName name="URAIAN66PERATA">#REF!</definedName>
    <definedName name="URAIAN66PERMUKAAN" localSheetId="10">#REF!</definedName>
    <definedName name="URAIAN66PERMUKAAN" localSheetId="9">#REF!</definedName>
    <definedName name="URAIAN66PERMUKAAN" localSheetId="4">#REF!</definedName>
    <definedName name="URAIAN66PERMUKAAN">#REF!</definedName>
    <definedName name="URAIAN7101" localSheetId="10">#REF!</definedName>
    <definedName name="URAIAN7101" localSheetId="9">#REF!</definedName>
    <definedName name="URAIAN7101" localSheetId="4">#REF!</definedName>
    <definedName name="URAIAN7101">#REF!</definedName>
    <definedName name="URAIAN7102" localSheetId="10">#REF!</definedName>
    <definedName name="URAIAN7102" localSheetId="9">#REF!</definedName>
    <definedName name="URAIAN7102" localSheetId="4">#REF!</definedName>
    <definedName name="URAIAN7102">#REF!</definedName>
    <definedName name="URAIAN7103" localSheetId="10">#REF!</definedName>
    <definedName name="URAIAN7103" localSheetId="9">#REF!</definedName>
    <definedName name="URAIAN7103" localSheetId="4">#REF!</definedName>
    <definedName name="URAIAN7103">#REF!</definedName>
    <definedName name="URAIAN711" localSheetId="10">#REF!</definedName>
    <definedName name="URAIAN711" localSheetId="9">#REF!</definedName>
    <definedName name="URAIAN711" localSheetId="4">#REF!</definedName>
    <definedName name="URAIAN711">#REF!</definedName>
    <definedName name="URAIAN712" localSheetId="10">#REF!</definedName>
    <definedName name="URAIAN712" localSheetId="9">#REF!</definedName>
    <definedName name="URAIAN712" localSheetId="4">#REF!</definedName>
    <definedName name="URAIAN712">#REF!</definedName>
    <definedName name="URAIAN713" localSheetId="10">#REF!</definedName>
    <definedName name="URAIAN713" localSheetId="9">#REF!</definedName>
    <definedName name="URAIAN713" localSheetId="4">#REF!</definedName>
    <definedName name="URAIAN713">#REF!</definedName>
    <definedName name="URAIAN714" localSheetId="10">#REF!</definedName>
    <definedName name="URAIAN714" localSheetId="9">#REF!</definedName>
    <definedName name="URAIAN714" localSheetId="4">#REF!</definedName>
    <definedName name="URAIAN714">#REF!</definedName>
    <definedName name="URAIAN715" localSheetId="10">#REF!</definedName>
    <definedName name="URAIAN715" localSheetId="9">#REF!</definedName>
    <definedName name="URAIAN715" localSheetId="4">#REF!</definedName>
    <definedName name="URAIAN715">#REF!</definedName>
    <definedName name="URAIAN716" localSheetId="10">#REF!</definedName>
    <definedName name="URAIAN716" localSheetId="9">#REF!</definedName>
    <definedName name="URAIAN716" localSheetId="4">#REF!</definedName>
    <definedName name="URAIAN716">#REF!</definedName>
    <definedName name="URAIAN717" localSheetId="10">#REF!</definedName>
    <definedName name="URAIAN717" localSheetId="9">#REF!</definedName>
    <definedName name="URAIAN717" localSheetId="4">#REF!</definedName>
    <definedName name="URAIAN717">#REF!</definedName>
    <definedName name="URAIAN718" localSheetId="10">#REF!</definedName>
    <definedName name="URAIAN718" localSheetId="9">#REF!</definedName>
    <definedName name="URAIAN718" localSheetId="4">#REF!</definedName>
    <definedName name="URAIAN718">#REF!</definedName>
    <definedName name="URAIAN721" localSheetId="10">#REF!</definedName>
    <definedName name="URAIAN721" localSheetId="9">#REF!</definedName>
    <definedName name="URAIAN721" localSheetId="4">#REF!</definedName>
    <definedName name="URAIAN721">#REF!</definedName>
    <definedName name="URAIAN731" localSheetId="10">#REF!</definedName>
    <definedName name="URAIAN731" localSheetId="9">#REF!</definedName>
    <definedName name="URAIAN731" localSheetId="4">#REF!</definedName>
    <definedName name="URAIAN731">#REF!</definedName>
    <definedName name="URAIAN732" localSheetId="10">#REF!</definedName>
    <definedName name="URAIAN732" localSheetId="9">#REF!</definedName>
    <definedName name="URAIAN732" localSheetId="4">#REF!</definedName>
    <definedName name="URAIAN732">#REF!</definedName>
    <definedName name="URAIAN733" localSheetId="10">#REF!</definedName>
    <definedName name="URAIAN733" localSheetId="9">#REF!</definedName>
    <definedName name="URAIAN733" localSheetId="4">#REF!</definedName>
    <definedName name="URAIAN733">#REF!</definedName>
    <definedName name="URAIAN734" localSheetId="10">#REF!</definedName>
    <definedName name="URAIAN734" localSheetId="9">#REF!</definedName>
    <definedName name="URAIAN734" localSheetId="4">#REF!</definedName>
    <definedName name="URAIAN734">#REF!</definedName>
    <definedName name="URAIAN735" localSheetId="10">#REF!</definedName>
    <definedName name="URAIAN735" localSheetId="9">#REF!</definedName>
    <definedName name="URAIAN735" localSheetId="4">#REF!</definedName>
    <definedName name="URAIAN735">#REF!</definedName>
    <definedName name="URAIAN744" localSheetId="10">#REF!</definedName>
    <definedName name="URAIAN744" localSheetId="9">#REF!</definedName>
    <definedName name="URAIAN744" localSheetId="4">#REF!</definedName>
    <definedName name="URAIAN744">#REF!</definedName>
    <definedName name="URAIAN745" localSheetId="10">#REF!</definedName>
    <definedName name="URAIAN745" localSheetId="9">#REF!</definedName>
    <definedName name="URAIAN745" localSheetId="4">#REF!</definedName>
    <definedName name="URAIAN745">#REF!</definedName>
    <definedName name="URAIAN751" localSheetId="10">'[28]K.175 - K.225'!#REF!</definedName>
    <definedName name="URAIAN751" localSheetId="9">'[28]K.175 - K.225'!#REF!</definedName>
    <definedName name="URAIAN751" localSheetId="4">'[28]K.175 - K.225'!#REF!</definedName>
    <definedName name="URAIAN751">'[28]K.175 - K.225'!#REF!</definedName>
    <definedName name="URAIAN752" localSheetId="10">'[28]K.175 - K.225'!#REF!</definedName>
    <definedName name="URAIAN752" localSheetId="9">'[28]K.175 - K.225'!#REF!</definedName>
    <definedName name="URAIAN752" localSheetId="4">'[28]K.175 - K.225'!#REF!</definedName>
    <definedName name="URAIAN752">'[28]K.175 - K.225'!#REF!</definedName>
    <definedName name="URAIAN753" localSheetId="10">'[28]K.175 - K.225'!#REF!</definedName>
    <definedName name="URAIAN753" localSheetId="9">'[28]K.175 - K.225'!#REF!</definedName>
    <definedName name="URAIAN753" localSheetId="4">'[28]K.175 - K.225'!#REF!</definedName>
    <definedName name="URAIAN753">'[28]K.175 - K.225'!#REF!</definedName>
    <definedName name="URAIAN7610" localSheetId="10">#REF!</definedName>
    <definedName name="URAIAN7610" localSheetId="9">#REF!</definedName>
    <definedName name="URAIAN7610" localSheetId="4">#REF!</definedName>
    <definedName name="URAIAN7610">#REF!</definedName>
    <definedName name="URAIAN7612a" localSheetId="10">#REF!</definedName>
    <definedName name="URAIAN7612a" localSheetId="9">#REF!</definedName>
    <definedName name="URAIAN7612a" localSheetId="4">#REF!</definedName>
    <definedName name="URAIAN7612a">#REF!</definedName>
    <definedName name="URAIAN7612b" localSheetId="10">#REF!</definedName>
    <definedName name="URAIAN7612b" localSheetId="9">#REF!</definedName>
    <definedName name="URAIAN7612b" localSheetId="4">#REF!</definedName>
    <definedName name="URAIAN7612b">#REF!</definedName>
    <definedName name="URAIAN7612c" localSheetId="10">#REF!</definedName>
    <definedName name="URAIAN7612c" localSheetId="9">#REF!</definedName>
    <definedName name="URAIAN7612c" localSheetId="4">#REF!</definedName>
    <definedName name="URAIAN7612c">#REF!</definedName>
    <definedName name="URAIAN7613a" localSheetId="10">#REF!</definedName>
    <definedName name="URAIAN7613a" localSheetId="9">#REF!</definedName>
    <definedName name="URAIAN7613a" localSheetId="4">#REF!</definedName>
    <definedName name="URAIAN7613a">#REF!</definedName>
    <definedName name="URAIAN7613b" localSheetId="10">#REF!</definedName>
    <definedName name="URAIAN7613b" localSheetId="9">#REF!</definedName>
    <definedName name="URAIAN7613b" localSheetId="4">#REF!</definedName>
    <definedName name="URAIAN7613b">#REF!</definedName>
    <definedName name="URAIAN7613c" localSheetId="10">#REF!</definedName>
    <definedName name="URAIAN7613c" localSheetId="9">#REF!</definedName>
    <definedName name="URAIAN7613c" localSheetId="4">#REF!</definedName>
    <definedName name="URAIAN7613c">#REF!</definedName>
    <definedName name="URAIAN7614a" localSheetId="10">#REF!</definedName>
    <definedName name="URAIAN7614a" localSheetId="9">#REF!</definedName>
    <definedName name="URAIAN7614a" localSheetId="4">#REF!</definedName>
    <definedName name="URAIAN7614a">#REF!</definedName>
    <definedName name="URAIAN7614b" localSheetId="10">#REF!</definedName>
    <definedName name="URAIAN7614b" localSheetId="9">#REF!</definedName>
    <definedName name="URAIAN7614b" localSheetId="4">#REF!</definedName>
    <definedName name="URAIAN7614b">#REF!</definedName>
    <definedName name="URAIAN7614d" localSheetId="10">#REF!</definedName>
    <definedName name="URAIAN7614d" localSheetId="9">#REF!</definedName>
    <definedName name="URAIAN7614d" localSheetId="4">#REF!</definedName>
    <definedName name="URAIAN7614d">#REF!</definedName>
    <definedName name="URAIAN7614e" localSheetId="10">#REF!</definedName>
    <definedName name="URAIAN7614e" localSheetId="9">#REF!</definedName>
    <definedName name="URAIAN7614e" localSheetId="4">#REF!</definedName>
    <definedName name="URAIAN7614e">#REF!</definedName>
    <definedName name="URAIAN7618" localSheetId="10">#REF!</definedName>
    <definedName name="URAIAN7618" localSheetId="9">#REF!</definedName>
    <definedName name="URAIAN7618" localSheetId="4">#REF!</definedName>
    <definedName name="URAIAN7618">#REF!</definedName>
    <definedName name="URAIAN7619" localSheetId="10">#REF!</definedName>
    <definedName name="URAIAN7619" localSheetId="9">#REF!</definedName>
    <definedName name="URAIAN7619" localSheetId="4">#REF!</definedName>
    <definedName name="URAIAN7619">#REF!</definedName>
    <definedName name="URAIAN768" localSheetId="10">#REF!</definedName>
    <definedName name="URAIAN768" localSheetId="9">#REF!</definedName>
    <definedName name="URAIAN768" localSheetId="4">#REF!</definedName>
    <definedName name="URAIAN768">#REF!</definedName>
    <definedName name="URAIAN769" localSheetId="10">#REF!</definedName>
    <definedName name="URAIAN769" localSheetId="9">#REF!</definedName>
    <definedName name="URAIAN769" localSheetId="4">#REF!</definedName>
    <definedName name="URAIAN769">#REF!</definedName>
    <definedName name="URAIAN76x" localSheetId="10">#REF!</definedName>
    <definedName name="URAIAN76x" localSheetId="9">#REF!</definedName>
    <definedName name="URAIAN76x" localSheetId="4">#REF!</definedName>
    <definedName name="URAIAN76x">#REF!</definedName>
    <definedName name="URAIAN771a" localSheetId="10">#REF!</definedName>
    <definedName name="URAIAN771a" localSheetId="9">#REF!</definedName>
    <definedName name="URAIAN771a" localSheetId="4">#REF!</definedName>
    <definedName name="URAIAN771a">#REF!</definedName>
    <definedName name="URAIAN771b" localSheetId="10">#REF!</definedName>
    <definedName name="URAIAN771b" localSheetId="9">#REF!</definedName>
    <definedName name="URAIAN771b" localSheetId="4">#REF!</definedName>
    <definedName name="URAIAN771b">#REF!</definedName>
    <definedName name="URAIAN771c" localSheetId="10">#REF!</definedName>
    <definedName name="URAIAN771c" localSheetId="9">#REF!</definedName>
    <definedName name="URAIAN771c" localSheetId="4">#REF!</definedName>
    <definedName name="URAIAN771c">#REF!</definedName>
    <definedName name="URAIAN771d" localSheetId="10">#REF!</definedName>
    <definedName name="URAIAN771d" localSheetId="9">#REF!</definedName>
    <definedName name="URAIAN771d" localSheetId="4">#REF!</definedName>
    <definedName name="URAIAN771d">#REF!</definedName>
    <definedName name="URAIAN772a" localSheetId="10">#REF!</definedName>
    <definedName name="URAIAN772a" localSheetId="9">#REF!</definedName>
    <definedName name="URAIAN772a" localSheetId="4">#REF!</definedName>
    <definedName name="URAIAN772a">#REF!</definedName>
    <definedName name="URAIAN772b" localSheetId="10">#REF!</definedName>
    <definedName name="URAIAN772b" localSheetId="9">#REF!</definedName>
    <definedName name="URAIAN772b" localSheetId="4">#REF!</definedName>
    <definedName name="URAIAN772b">#REF!</definedName>
    <definedName name="URAIAN772c" localSheetId="10">#REF!</definedName>
    <definedName name="URAIAN772c" localSheetId="9">#REF!</definedName>
    <definedName name="URAIAN772c" localSheetId="4">#REF!</definedName>
    <definedName name="URAIAN772c">#REF!</definedName>
    <definedName name="URAIAN772d" localSheetId="10">#REF!</definedName>
    <definedName name="URAIAN772d" localSheetId="9">#REF!</definedName>
    <definedName name="URAIAN772d" localSheetId="4">#REF!</definedName>
    <definedName name="URAIAN772d">#REF!</definedName>
    <definedName name="URAIAN79manual" localSheetId="10">#REF!</definedName>
    <definedName name="URAIAN79manual" localSheetId="9">#REF!</definedName>
    <definedName name="URAIAN79manual" localSheetId="4">#REF!</definedName>
    <definedName name="URAIAN79manual">#REF!</definedName>
    <definedName name="URAIAN79mekanis" localSheetId="10">#REF!</definedName>
    <definedName name="URAIAN79mekanis" localSheetId="9">#REF!</definedName>
    <definedName name="URAIAN79mekanis" localSheetId="4">#REF!</definedName>
    <definedName name="URAIAN79mekanis">#REF!</definedName>
    <definedName name="URAIAN811" localSheetId="10">#REF!</definedName>
    <definedName name="URAIAN811" localSheetId="9">#REF!</definedName>
    <definedName name="URAIAN811" localSheetId="4">#REF!</definedName>
    <definedName name="URAIAN811">#REF!</definedName>
    <definedName name="URAIAN812" localSheetId="10">#REF!</definedName>
    <definedName name="URAIAN812" localSheetId="9">#REF!</definedName>
    <definedName name="URAIAN812" localSheetId="4">#REF!</definedName>
    <definedName name="URAIAN812">#REF!</definedName>
    <definedName name="URAIAN813" localSheetId="10">#REF!</definedName>
    <definedName name="URAIAN813" localSheetId="9">#REF!</definedName>
    <definedName name="URAIAN813" localSheetId="4">#REF!</definedName>
    <definedName name="URAIAN813">#REF!</definedName>
    <definedName name="URAIAN814" localSheetId="10">#REF!</definedName>
    <definedName name="URAIAN814" localSheetId="9">#REF!</definedName>
    <definedName name="URAIAN814" localSheetId="4">#REF!</definedName>
    <definedName name="URAIAN814">#REF!</definedName>
    <definedName name="URAIAN815" localSheetId="10">#REF!</definedName>
    <definedName name="URAIAN815" localSheetId="9">#REF!</definedName>
    <definedName name="URAIAN815" localSheetId="4">#REF!</definedName>
    <definedName name="URAIAN815">#REF!</definedName>
    <definedName name="URAIAN817" localSheetId="10">#REF!</definedName>
    <definedName name="URAIAN817" localSheetId="9">#REF!</definedName>
    <definedName name="URAIAN817" localSheetId="4">#REF!</definedName>
    <definedName name="URAIAN817">#REF!</definedName>
    <definedName name="URAIAN818" localSheetId="10">#REF!</definedName>
    <definedName name="URAIAN818" localSheetId="9">#REF!</definedName>
    <definedName name="URAIAN818" localSheetId="4">#REF!</definedName>
    <definedName name="URAIAN818">#REF!</definedName>
    <definedName name="URAIAN819" localSheetId="10">#REF!</definedName>
    <definedName name="URAIAN819" localSheetId="9">#REF!</definedName>
    <definedName name="URAIAN819" localSheetId="4">#REF!</definedName>
    <definedName name="URAIAN819">#REF!</definedName>
    <definedName name="URAIAN82" localSheetId="10">#REF!</definedName>
    <definedName name="URAIAN82" localSheetId="9">#REF!</definedName>
    <definedName name="URAIAN82" localSheetId="4">#REF!</definedName>
    <definedName name="URAIAN82">#REF!</definedName>
    <definedName name="Uraian841" localSheetId="10">#REF!</definedName>
    <definedName name="Uraian841" localSheetId="9">#REF!</definedName>
    <definedName name="Uraian841" localSheetId="4">#REF!</definedName>
    <definedName name="Uraian841">#REF!</definedName>
    <definedName name="Uraian8410" localSheetId="10">#REF!</definedName>
    <definedName name="Uraian8410" localSheetId="9">#REF!</definedName>
    <definedName name="Uraian8410" localSheetId="4">#REF!</definedName>
    <definedName name="Uraian8410">#REF!</definedName>
    <definedName name="Uraian842" localSheetId="10">#REF!</definedName>
    <definedName name="Uraian842" localSheetId="9">#REF!</definedName>
    <definedName name="Uraian842" localSheetId="4">#REF!</definedName>
    <definedName name="Uraian842">#REF!</definedName>
    <definedName name="Uraian844" localSheetId="10">#REF!</definedName>
    <definedName name="Uraian844" localSheetId="9">#REF!</definedName>
    <definedName name="Uraian844" localSheetId="4">#REF!</definedName>
    <definedName name="Uraian844">#REF!</definedName>
    <definedName name="Uraian845" localSheetId="10">#REF!</definedName>
    <definedName name="Uraian845" localSheetId="9">#REF!</definedName>
    <definedName name="Uraian845" localSheetId="4">#REF!</definedName>
    <definedName name="Uraian845">#REF!</definedName>
    <definedName name="Uraian846" localSheetId="10">#REF!</definedName>
    <definedName name="Uraian846" localSheetId="9">#REF!</definedName>
    <definedName name="Uraian846" localSheetId="4">#REF!</definedName>
    <definedName name="Uraian846">#REF!</definedName>
    <definedName name="Uraian847" localSheetId="10">#REF!</definedName>
    <definedName name="Uraian847" localSheetId="9">#REF!</definedName>
    <definedName name="Uraian847" localSheetId="4">#REF!</definedName>
    <definedName name="Uraian847">#REF!</definedName>
    <definedName name="URAIANGEOTEKSTIL" localSheetId="10">#REF!</definedName>
    <definedName name="URAIANGEOTEKSTIL" localSheetId="9">#REF!</definedName>
    <definedName name="URAIANGEOTEKSTIL" localSheetId="4">#REF!</definedName>
    <definedName name="URAIANGEOTEKSTIL">#REF!</definedName>
    <definedName name="URINOIR" localSheetId="10">#REF!</definedName>
    <definedName name="URINOIR" localSheetId="11">#REF!</definedName>
    <definedName name="URINOIR" localSheetId="9">#REF!</definedName>
    <definedName name="URINOIR" localSheetId="4">#REF!</definedName>
    <definedName name="URINOIR">#REF!</definedName>
    <definedName name="UTAIAN7614c" localSheetId="10">#REF!</definedName>
    <definedName name="UTAIAN7614c" localSheetId="9">#REF!</definedName>
    <definedName name="UTAIAN7614c" localSheetId="4">#REF!</definedName>
    <definedName name="UTAIAN7614c">#REF!</definedName>
    <definedName name="UTAMA" localSheetId="10">'[7]1_boq'!#REF!</definedName>
    <definedName name="UTAMA" localSheetId="11">'[7]1_boq'!#REF!</definedName>
    <definedName name="UTAMA" localSheetId="9">'[7]1_boq'!#REF!</definedName>
    <definedName name="UTAMA" localSheetId="4">'[7]1_boq'!#REF!</definedName>
    <definedName name="UTAMA">'[7]1_boq'!#REF!</definedName>
    <definedName name="VALVE" localSheetId="10">#REF!</definedName>
    <definedName name="VALVE" localSheetId="11">#REF!</definedName>
    <definedName name="VALVE" localSheetId="9">#REF!</definedName>
    <definedName name="VALVE" localSheetId="4">#REF!</definedName>
    <definedName name="VALVE">#REF!</definedName>
    <definedName name="VENTKAYU" localSheetId="10">#REF!</definedName>
    <definedName name="VENTKAYU" localSheetId="9">#REF!</definedName>
    <definedName name="VENTKAYU" localSheetId="4">#REF!</definedName>
    <definedName name="VENTKAYU">#REF!</definedName>
    <definedName name="VIBROROLLER" localSheetId="10">#REF!</definedName>
    <definedName name="VIBROROLLER" localSheetId="9">#REF!</definedName>
    <definedName name="VIBROROLLER" localSheetId="4">#REF!</definedName>
    <definedName name="VIBROROLLER">#REF!</definedName>
    <definedName name="W" localSheetId="10">#REF!</definedName>
    <definedName name="W" localSheetId="9">#REF!</definedName>
    <definedName name="W" localSheetId="4">#REF!</definedName>
    <definedName name="W">#REF!</definedName>
    <definedName name="W.1" localSheetId="10">#REF!</definedName>
    <definedName name="W.1" localSheetId="9">#REF!</definedName>
    <definedName name="W.1" localSheetId="4">#REF!</definedName>
    <definedName name="W.1">#REF!</definedName>
    <definedName name="W.1A" localSheetId="10">#REF!</definedName>
    <definedName name="W.1A" localSheetId="9">#REF!</definedName>
    <definedName name="W.1A" localSheetId="4">#REF!</definedName>
    <definedName name="W.1A">#REF!</definedName>
    <definedName name="W.2" localSheetId="10">#REF!</definedName>
    <definedName name="W.2" localSheetId="9">#REF!</definedName>
    <definedName name="W.2" localSheetId="4">#REF!</definedName>
    <definedName name="W.2">#REF!</definedName>
    <definedName name="W.3" localSheetId="10">#REF!</definedName>
    <definedName name="W.3" localSheetId="9">#REF!</definedName>
    <definedName name="W.3" localSheetId="4">#REF!</definedName>
    <definedName name="W.3">#REF!</definedName>
    <definedName name="W.3A" localSheetId="10">#REF!</definedName>
    <definedName name="W.3A" localSheetId="9">#REF!</definedName>
    <definedName name="W.3A" localSheetId="4">#REF!</definedName>
    <definedName name="W.3A">#REF!</definedName>
    <definedName name="W.4" localSheetId="10">#REF!</definedName>
    <definedName name="W.4" localSheetId="9">#REF!</definedName>
    <definedName name="W.4" localSheetId="4">#REF!</definedName>
    <definedName name="W.4">#REF!</definedName>
    <definedName name="W.5" localSheetId="10">#REF!</definedName>
    <definedName name="W.5" localSheetId="9">#REF!</definedName>
    <definedName name="W.5" localSheetId="4">#REF!</definedName>
    <definedName name="W.5">#REF!</definedName>
    <definedName name="W.5A" localSheetId="10">#REF!</definedName>
    <definedName name="W.5A" localSheetId="9">#REF!</definedName>
    <definedName name="W.5A" localSheetId="4">#REF!</definedName>
    <definedName name="W.5A">#REF!</definedName>
    <definedName name="W.7" localSheetId="10">#REF!</definedName>
    <definedName name="W.7" localSheetId="9">#REF!</definedName>
    <definedName name="W.7" localSheetId="4">#REF!</definedName>
    <definedName name="W.7">#REF!</definedName>
    <definedName name="W.7A" localSheetId="10">#REF!</definedName>
    <definedName name="W.7A" localSheetId="9">#REF!</definedName>
    <definedName name="W.7A" localSheetId="4">#REF!</definedName>
    <definedName name="W.7A">#REF!</definedName>
    <definedName name="WAFEL" localSheetId="10">#REF!</definedName>
    <definedName name="WAFEL" localSheetId="9">#REF!</definedName>
    <definedName name="WAFEL" localSheetId="4">#REF!</definedName>
    <definedName name="WAFEL">#REF!</definedName>
    <definedName name="wages">'[36]HARGA DASAR'!$C$5:$F$13</definedName>
    <definedName name="Wastafel">'[20]Analisa Harga Satuan'!$G$1792</definedName>
    <definedName name="Waterproofliquit">'[20]Analisa Harga Satuan'!$G$2647</definedName>
    <definedName name="WATERPUMP" localSheetId="10">#REF!</definedName>
    <definedName name="WATERPUMP" localSheetId="11">#REF!</definedName>
    <definedName name="WATERPUMP" localSheetId="9">#REF!</definedName>
    <definedName name="WATERPUMP" localSheetId="4">#REF!</definedName>
    <definedName name="WATERPUMP">#REF!</definedName>
    <definedName name="WATERTANKER" localSheetId="10">#REF!</definedName>
    <definedName name="WATERTANKER" localSheetId="9">#REF!</definedName>
    <definedName name="WATERTANKER" localSheetId="4">#REF!</definedName>
    <definedName name="WATERTANKER">#REF!</definedName>
    <definedName name="WATON" localSheetId="10">#REF!</definedName>
    <definedName name="WATON" localSheetId="9">#REF!</definedName>
    <definedName name="WATON" localSheetId="4">#REF!</definedName>
    <definedName name="WATON">#REF!</definedName>
    <definedName name="WCD" localSheetId="10">#REF!</definedName>
    <definedName name="WCD" localSheetId="9">#REF!</definedName>
    <definedName name="WCD" localSheetId="4">#REF!</definedName>
    <definedName name="WCD">#REF!</definedName>
    <definedName name="WCJ" localSheetId="10">#REF!</definedName>
    <definedName name="WCJ" localSheetId="9">#REF!</definedName>
    <definedName name="WCJ" localSheetId="4">#REF!</definedName>
    <definedName name="WCJ">#REF!</definedName>
    <definedName name="WHEELLOADER" localSheetId="10">#REF!</definedName>
    <definedName name="WHEELLOADER" localSheetId="9">#REF!</definedName>
    <definedName name="WHEELLOADER" localSheetId="4">#REF!</definedName>
    <definedName name="WHEELLOADER">#REF!</definedName>
    <definedName name="X" localSheetId="10">#REF!</definedName>
    <definedName name="x" localSheetId="5">#REF!</definedName>
    <definedName name="x" localSheetId="6">#REF!</definedName>
    <definedName name="X" localSheetId="9">#REF!</definedName>
    <definedName name="X" localSheetId="4">#REF!</definedName>
    <definedName name="X">#REF!</definedName>
    <definedName name="XSXXXXXXXXXXXX" hidden="1">[4]TJ1Q47!$G$7:$G$31</definedName>
    <definedName name="XXXXXXXXXXX" hidden="1">[4]TJ1Q47!$N$7:$N$31</definedName>
    <definedName name="Z_AEFAA9BC_77A3_4DB7_9FE7_A7F47A5E0AF8_.wvu.Rows" hidden="1">'[42]IN OUT'!$A$94:$IV$65536,'[42]IN OUT'!$A$5:$IV$93</definedName>
  </definedNames>
  <calcPr calcId="124519"/>
  <fileRecoveryPr autoRecover="0"/>
</workbook>
</file>

<file path=xl/calcChain.xml><?xml version="1.0" encoding="utf-8"?>
<calcChain xmlns="http://schemas.openxmlformats.org/spreadsheetml/2006/main">
  <c r="Q28" i="366"/>
  <c r="Q27"/>
  <c r="Q26"/>
  <c r="Q25"/>
  <c r="Q24"/>
  <c r="Q23"/>
  <c r="Q22"/>
  <c r="Q21"/>
  <c r="Q20"/>
  <c r="Q16"/>
  <c r="Q15"/>
  <c r="Q14"/>
  <c r="Q13"/>
  <c r="O62" s="1"/>
  <c r="E6" l="1"/>
  <c r="E5"/>
  <c r="D3" i="346" l="1"/>
  <c r="H30" i="367" l="1"/>
  <c r="H29"/>
  <c r="H28"/>
  <c r="E30" i="344"/>
  <c r="E29"/>
  <c r="G25" i="367" l="1"/>
  <c r="H25"/>
  <c r="I58" i="349" l="1"/>
  <c r="G13" i="346"/>
  <c r="G12"/>
  <c r="G11"/>
  <c r="B27" i="344"/>
  <c r="B12" i="346"/>
  <c r="G17" i="345"/>
  <c r="G16"/>
  <c r="F72" i="347" l="1"/>
  <c r="F71"/>
  <c r="F90"/>
  <c r="F89"/>
  <c r="I10" i="345"/>
  <c r="I9"/>
  <c r="I11" s="1"/>
  <c r="F21" i="344" s="1"/>
  <c r="F79" i="347"/>
  <c r="F114" s="1"/>
  <c r="F241" s="1"/>
  <c r="E19" i="365"/>
  <c r="F58" i="347"/>
  <c r="F73" s="1"/>
  <c r="F57"/>
  <c r="F70" s="1"/>
  <c r="F8"/>
  <c r="F7"/>
  <c r="E24" i="365"/>
  <c r="E23"/>
  <c r="E21"/>
  <c r="E15"/>
  <c r="E22"/>
  <c r="E18"/>
  <c r="E14"/>
  <c r="E12"/>
  <c r="E11"/>
  <c r="E10"/>
  <c r="C8"/>
  <c r="E8"/>
  <c r="E9" s="1"/>
  <c r="C9"/>
  <c r="E7"/>
  <c r="E5" l="1"/>
  <c r="I21" i="349" l="1"/>
  <c r="G58" i="347" l="1"/>
  <c r="B30" i="344" l="1"/>
  <c r="B25" i="346" s="1"/>
  <c r="A30" i="344"/>
  <c r="A25" i="346" s="1"/>
  <c r="B29" i="344"/>
  <c r="B24" i="346" s="1"/>
  <c r="B28" i="344"/>
  <c r="B23" i="346" s="1"/>
  <c r="A29" i="344"/>
  <c r="A24" i="346" s="1"/>
  <c r="A28" i="344"/>
  <c r="A23" i="346" s="1"/>
  <c r="A27" i="344"/>
  <c r="B25"/>
  <c r="B20" i="346" s="1"/>
  <c r="B24" i="344"/>
  <c r="B19" i="346" s="1"/>
  <c r="B22" i="344"/>
  <c r="B17" i="346" s="1"/>
  <c r="B23" i="344"/>
  <c r="B18" i="346" s="1"/>
  <c r="B21" i="344"/>
  <c r="B16" i="346" s="1"/>
  <c r="A25" i="344"/>
  <c r="A20" i="346" s="1"/>
  <c r="B20" i="344"/>
  <c r="A11"/>
  <c r="A10" i="346" s="1"/>
  <c r="E34" i="345"/>
  <c r="E33"/>
  <c r="E17"/>
  <c r="E21" s="1"/>
  <c r="F35"/>
  <c r="F34"/>
  <c r="F33"/>
  <c r="G25"/>
  <c r="E25"/>
  <c r="E24"/>
  <c r="I24" s="1"/>
  <c r="E20"/>
  <c r="I20" s="1"/>
  <c r="D29"/>
  <c r="I29" s="1"/>
  <c r="D28"/>
  <c r="I28" s="1"/>
  <c r="F17"/>
  <c r="F16"/>
  <c r="I16" s="1"/>
  <c r="F15"/>
  <c r="I15" s="1"/>
  <c r="I13"/>
  <c r="F23" i="344" s="1"/>
  <c r="I12" i="345"/>
  <c r="F22" i="344" s="1"/>
  <c r="I34" i="345" l="1"/>
  <c r="I33"/>
  <c r="E35"/>
  <c r="I35" s="1"/>
  <c r="I25"/>
  <c r="I21"/>
  <c r="I22" s="1"/>
  <c r="F25" i="344" s="1"/>
  <c r="I26" i="345"/>
  <c r="F28" i="344" s="1"/>
  <c r="I17" i="345"/>
  <c r="I18" s="1"/>
  <c r="F24" i="344" s="1"/>
  <c r="I30" i="345"/>
  <c r="F29" i="344" s="1"/>
  <c r="I36" i="345" l="1"/>
  <c r="F30" i="344" s="1"/>
  <c r="E21" i="367"/>
  <c r="D21"/>
  <c r="E19"/>
  <c r="D19"/>
  <c r="E17"/>
  <c r="E15"/>
  <c r="D15"/>
  <c r="A14"/>
  <c r="F13" s="1"/>
  <c r="E13"/>
  <c r="D13"/>
  <c r="A12"/>
  <c r="F11" s="1"/>
  <c r="E11"/>
  <c r="D11"/>
  <c r="A10"/>
  <c r="F9"/>
  <c r="H9" s="1"/>
  <c r="E9"/>
  <c r="D9"/>
  <c r="H13" l="1"/>
  <c r="G13"/>
  <c r="H11"/>
  <c r="G11"/>
  <c r="G9"/>
  <c r="A16"/>
  <c r="A18" l="1"/>
  <c r="F15"/>
  <c r="H15" l="1"/>
  <c r="G15"/>
  <c r="F17"/>
  <c r="A20"/>
  <c r="A22" l="1"/>
  <c r="F21" s="1"/>
  <c r="F19"/>
  <c r="G17"/>
  <c r="H17"/>
  <c r="G19" l="1"/>
  <c r="H19"/>
  <c r="G21"/>
  <c r="H21"/>
  <c r="H112" i="347" l="1"/>
  <c r="I71" i="366" l="1"/>
  <c r="I69"/>
  <c r="I65"/>
  <c r="I66" s="1"/>
  <c r="I64"/>
  <c r="I63"/>
  <c r="O63"/>
  <c r="O64" s="1"/>
  <c r="O65" s="1"/>
  <c r="I62"/>
  <c r="J60"/>
  <c r="I60"/>
  <c r="K58"/>
  <c r="K57"/>
  <c r="K56"/>
  <c r="K55"/>
  <c r="G54"/>
  <c r="I50"/>
  <c r="G50"/>
  <c r="O50" s="1"/>
  <c r="C24" i="365"/>
  <c r="F23"/>
  <c r="E20"/>
  <c r="F18"/>
  <c r="C18"/>
  <c r="C17"/>
  <c r="C16"/>
  <c r="C15"/>
  <c r="E16"/>
  <c r="E17" s="1"/>
  <c r="C14"/>
  <c r="E13"/>
  <c r="C13"/>
  <c r="F11"/>
  <c r="C11"/>
  <c r="F10"/>
  <c r="C10"/>
  <c r="F7"/>
  <c r="F8" s="1"/>
  <c r="E6"/>
  <c r="C6"/>
  <c r="F5"/>
  <c r="F12" s="1"/>
  <c r="F19" s="1"/>
  <c r="G5"/>
  <c r="F94" i="347" s="1"/>
  <c r="C5" i="365"/>
  <c r="F20" l="1"/>
  <c r="F21" s="1"/>
  <c r="F22" s="1"/>
  <c r="F9"/>
  <c r="G9" s="1"/>
  <c r="G8"/>
  <c r="G19"/>
  <c r="F78" i="347" s="1"/>
  <c r="G23" i="365"/>
  <c r="G12"/>
  <c r="F113" i="347" s="1"/>
  <c r="G7" i="365"/>
  <c r="F188" i="347" s="1"/>
  <c r="G11" i="365"/>
  <c r="F130" i="347" s="1"/>
  <c r="F147" s="1"/>
  <c r="G10" i="365"/>
  <c r="G18"/>
  <c r="O69" i="366"/>
  <c r="O70" s="1"/>
  <c r="O71" s="1"/>
  <c r="O72" s="1"/>
  <c r="O66"/>
  <c r="O67" s="1"/>
  <c r="O68" s="1"/>
  <c r="I67"/>
  <c r="I51"/>
  <c r="O51" s="1"/>
  <c r="O53" s="1"/>
  <c r="K54" s="1"/>
  <c r="O54" s="1"/>
  <c r="G55" s="1"/>
  <c r="O55" s="1"/>
  <c r="G22" i="365"/>
  <c r="F205" i="347" s="1"/>
  <c r="F6" i="365"/>
  <c r="F13" s="1"/>
  <c r="G13" s="1"/>
  <c r="G21" l="1"/>
  <c r="F35" i="347" s="1"/>
  <c r="F48" s="1"/>
  <c r="G20" i="365"/>
  <c r="F129" i="347"/>
  <c r="F146" s="1"/>
  <c r="F150"/>
  <c r="F240"/>
  <c r="H113"/>
  <c r="F77"/>
  <c r="F207"/>
  <c r="G6" i="365"/>
  <c r="I57" i="366"/>
  <c r="O57" s="1"/>
  <c r="L62" s="1"/>
  <c r="I56"/>
  <c r="O56" s="1"/>
  <c r="I58"/>
  <c r="O58" s="1"/>
  <c r="I68"/>
  <c r="F112" i="347" l="1"/>
  <c r="F96"/>
  <c r="L63" i="366"/>
  <c r="F14" i="365"/>
  <c r="D4" i="349"/>
  <c r="D7"/>
  <c r="A4"/>
  <c r="A5"/>
  <c r="A7"/>
  <c r="A3"/>
  <c r="D4" i="346"/>
  <c r="A4"/>
  <c r="L64" i="366" l="1"/>
  <c r="F15" i="365"/>
  <c r="G14"/>
  <c r="L65" i="366" l="1"/>
  <c r="F16" i="365"/>
  <c r="G15"/>
  <c r="F189" i="347" s="1"/>
  <c r="G48"/>
  <c r="G49" s="1"/>
  <c r="L69" i="366" l="1"/>
  <c r="L66"/>
  <c r="F17" i="365"/>
  <c r="G17" s="1"/>
  <c r="F24"/>
  <c r="G24" s="1"/>
  <c r="F76" i="347" s="1"/>
  <c r="F95" s="1"/>
  <c r="F206" s="1"/>
  <c r="G16" i="365"/>
  <c r="F131" i="347" s="1"/>
  <c r="F148" s="1"/>
  <c r="D6" i="344"/>
  <c r="D6" i="349" s="1"/>
  <c r="L67" i="366" l="1"/>
  <c r="L70"/>
  <c r="I17" i="344"/>
  <c r="I16"/>
  <c r="I15"/>
  <c r="I14"/>
  <c r="L71" i="366" l="1"/>
  <c r="L68"/>
  <c r="F754" i="347"/>
  <c r="G754" s="1"/>
  <c r="F753"/>
  <c r="G753" s="1"/>
  <c r="F738"/>
  <c r="G738" s="1"/>
  <c r="F737"/>
  <c r="G737" s="1"/>
  <c r="F736"/>
  <c r="G736" s="1"/>
  <c r="G739" l="1"/>
  <c r="L72" i="366"/>
  <c r="G755" i="347"/>
  <c r="F721" l="1"/>
  <c r="G721" s="1"/>
  <c r="G720"/>
  <c r="G719"/>
  <c r="F715"/>
  <c r="F714"/>
  <c r="F731" s="1"/>
  <c r="F713"/>
  <c r="F704"/>
  <c r="G704" s="1"/>
  <c r="F703"/>
  <c r="G703" s="1"/>
  <c r="F699"/>
  <c r="G699" s="1"/>
  <c r="F698"/>
  <c r="G698" s="1"/>
  <c r="F697"/>
  <c r="G697" s="1"/>
  <c r="F688"/>
  <c r="G688" s="1"/>
  <c r="F687"/>
  <c r="G687" s="1"/>
  <c r="F686"/>
  <c r="G686" s="1"/>
  <c r="F682"/>
  <c r="G682" s="1"/>
  <c r="F681"/>
  <c r="G681" s="1"/>
  <c r="F680"/>
  <c r="G680" s="1"/>
  <c r="F671"/>
  <c r="G671" s="1"/>
  <c r="F670"/>
  <c r="G670" s="1"/>
  <c r="F666"/>
  <c r="G666" s="1"/>
  <c r="F665"/>
  <c r="G665" s="1"/>
  <c r="F664"/>
  <c r="G664" s="1"/>
  <c r="F655"/>
  <c r="G655" s="1"/>
  <c r="F654"/>
  <c r="G654" s="1"/>
  <c r="G653"/>
  <c r="F649"/>
  <c r="G649" s="1"/>
  <c r="F648"/>
  <c r="G648" s="1"/>
  <c r="F647"/>
  <c r="G647" s="1"/>
  <c r="F638"/>
  <c r="G638" s="1"/>
  <c r="G637"/>
  <c r="F633"/>
  <c r="G633" s="1"/>
  <c r="F632"/>
  <c r="G632" s="1"/>
  <c r="F631"/>
  <c r="G631" s="1"/>
  <c r="G622"/>
  <c r="G623" s="1"/>
  <c r="F618"/>
  <c r="G618" s="1"/>
  <c r="F617"/>
  <c r="G617" s="1"/>
  <c r="F616"/>
  <c r="G616" s="1"/>
  <c r="F606"/>
  <c r="G606" s="1"/>
  <c r="F602"/>
  <c r="G602" s="1"/>
  <c r="F601"/>
  <c r="G601" s="1"/>
  <c r="F600"/>
  <c r="G600" s="1"/>
  <c r="F590"/>
  <c r="G590" s="1"/>
  <c r="F591" s="1"/>
  <c r="G591" s="1"/>
  <c r="F586"/>
  <c r="G586" s="1"/>
  <c r="F585"/>
  <c r="G585" s="1"/>
  <c r="F584"/>
  <c r="G584" s="1"/>
  <c r="F574"/>
  <c r="G574" s="1"/>
  <c r="F575" s="1"/>
  <c r="G575" s="1"/>
  <c r="G559"/>
  <c r="F558"/>
  <c r="G558" s="1"/>
  <c r="G543"/>
  <c r="F542"/>
  <c r="G542" s="1"/>
  <c r="G544" s="1"/>
  <c r="G527"/>
  <c r="F526"/>
  <c r="G526" s="1"/>
  <c r="G528" s="1"/>
  <c r="G511"/>
  <c r="F510"/>
  <c r="G510" s="1"/>
  <c r="G512" s="1"/>
  <c r="G495"/>
  <c r="F494"/>
  <c r="G494" s="1"/>
  <c r="G479"/>
  <c r="F478"/>
  <c r="G478" s="1"/>
  <c r="F477"/>
  <c r="G477" s="1"/>
  <c r="F462"/>
  <c r="G462" s="1"/>
  <c r="F461"/>
  <c r="G461" s="1"/>
  <c r="F460"/>
  <c r="G460" s="1"/>
  <c r="F459"/>
  <c r="G459" s="1"/>
  <c r="F458"/>
  <c r="G458" s="1"/>
  <c r="F457"/>
  <c r="G457" s="1"/>
  <c r="F456"/>
  <c r="G456" s="1"/>
  <c r="F441"/>
  <c r="G441" s="1"/>
  <c r="F440"/>
  <c r="G440" s="1"/>
  <c r="F439"/>
  <c r="G439" s="1"/>
  <c r="F424"/>
  <c r="G424" s="1"/>
  <c r="G425" s="1"/>
  <c r="F411"/>
  <c r="G411" s="1"/>
  <c r="F410"/>
  <c r="G410" s="1"/>
  <c r="F395"/>
  <c r="G395" s="1"/>
  <c r="F394"/>
  <c r="G394" s="1"/>
  <c r="F393"/>
  <c r="G393" s="1"/>
  <c r="F378"/>
  <c r="G378" s="1"/>
  <c r="F377"/>
  <c r="G377" s="1"/>
  <c r="F362"/>
  <c r="G362" s="1"/>
  <c r="F361"/>
  <c r="G361" s="1"/>
  <c r="F346"/>
  <c r="G346" s="1"/>
  <c r="F345"/>
  <c r="G345" s="1"/>
  <c r="F330"/>
  <c r="G330" s="1"/>
  <c r="F329"/>
  <c r="G329" s="1"/>
  <c r="F328"/>
  <c r="G328" s="1"/>
  <c r="G313"/>
  <c r="F312"/>
  <c r="G312" s="1"/>
  <c r="F311"/>
  <c r="G311" s="1"/>
  <c r="F310"/>
  <c r="G310" s="1"/>
  <c r="F292"/>
  <c r="G292" s="1"/>
  <c r="F274"/>
  <c r="G274" s="1"/>
  <c r="F259"/>
  <c r="F277" s="1"/>
  <c r="F256"/>
  <c r="G256" s="1"/>
  <c r="G241"/>
  <c r="G240"/>
  <c r="F223"/>
  <c r="F222"/>
  <c r="G205"/>
  <c r="G189"/>
  <c r="G188"/>
  <c r="F172"/>
  <c r="G172" s="1"/>
  <c r="F171"/>
  <c r="G171" s="1"/>
  <c r="F169"/>
  <c r="G169" s="1"/>
  <c r="F168"/>
  <c r="G168" s="1"/>
  <c r="F167"/>
  <c r="G131"/>
  <c r="G130"/>
  <c r="G129"/>
  <c r="G114"/>
  <c r="G113"/>
  <c r="G94"/>
  <c r="G79"/>
  <c r="G78"/>
  <c r="G77"/>
  <c r="G76"/>
  <c r="F91"/>
  <c r="F108" s="1"/>
  <c r="F107"/>
  <c r="F106"/>
  <c r="G35"/>
  <c r="G36" s="1"/>
  <c r="G8"/>
  <c r="G7"/>
  <c r="K22" i="349"/>
  <c r="K21"/>
  <c r="K20"/>
  <c r="K19"/>
  <c r="K18"/>
  <c r="K17"/>
  <c r="K16"/>
  <c r="K15"/>
  <c r="K14"/>
  <c r="G132" i="347" l="1"/>
  <c r="G112"/>
  <c r="F239"/>
  <c r="G480"/>
  <c r="G714"/>
  <c r="G560"/>
  <c r="G656"/>
  <c r="G639"/>
  <c r="G496"/>
  <c r="G72"/>
  <c r="G412"/>
  <c r="G715"/>
  <c r="F732"/>
  <c r="G396"/>
  <c r="G713"/>
  <c r="F730"/>
  <c r="G9"/>
  <c r="G12" s="1"/>
  <c r="G13" s="1"/>
  <c r="G14" s="1"/>
  <c r="H22" i="344" s="1"/>
  <c r="G73" i="347"/>
  <c r="G314"/>
  <c r="G347"/>
  <c r="G379"/>
  <c r="G731"/>
  <c r="F748"/>
  <c r="G748" s="1"/>
  <c r="G363"/>
  <c r="G672"/>
  <c r="G705"/>
  <c r="G689"/>
  <c r="G71"/>
  <c r="G107"/>
  <c r="F125"/>
  <c r="G80"/>
  <c r="G89"/>
  <c r="F111"/>
  <c r="G111" s="1"/>
  <c r="G95"/>
  <c r="F295"/>
  <c r="G295" s="1"/>
  <c r="G277"/>
  <c r="G90"/>
  <c r="F19"/>
  <c r="G19" s="1"/>
  <c r="F31"/>
  <c r="F44" s="1"/>
  <c r="G44" s="1"/>
  <c r="F124"/>
  <c r="G106"/>
  <c r="G108"/>
  <c r="F126"/>
  <c r="G91"/>
  <c r="F170"/>
  <c r="G170" s="1"/>
  <c r="G167"/>
  <c r="F238"/>
  <c r="G222"/>
  <c r="F20"/>
  <c r="G20" s="1"/>
  <c r="F32"/>
  <c r="G190"/>
  <c r="G223"/>
  <c r="G331"/>
  <c r="G96"/>
  <c r="G147"/>
  <c r="G151"/>
  <c r="G207"/>
  <c r="G442"/>
  <c r="G463"/>
  <c r="F607"/>
  <c r="G607" s="1"/>
  <c r="G608" s="1"/>
  <c r="G722"/>
  <c r="G146"/>
  <c r="G148"/>
  <c r="G150"/>
  <c r="G206"/>
  <c r="G208" s="1"/>
  <c r="G259"/>
  <c r="G576"/>
  <c r="F149"/>
  <c r="G149" s="1"/>
  <c r="G592"/>
  <c r="G224" l="1"/>
  <c r="G115"/>
  <c r="G32"/>
  <c r="F45"/>
  <c r="G45" s="1"/>
  <c r="G46" s="1"/>
  <c r="G50" s="1"/>
  <c r="G51" s="1"/>
  <c r="G52" s="1"/>
  <c r="G97"/>
  <c r="F747"/>
  <c r="G747" s="1"/>
  <c r="G730"/>
  <c r="G732"/>
  <c r="F749"/>
  <c r="G749" s="1"/>
  <c r="G173"/>
  <c r="G174" s="1"/>
  <c r="G152"/>
  <c r="G153" s="1"/>
  <c r="G125"/>
  <c r="F142"/>
  <c r="F141"/>
  <c r="G124"/>
  <c r="F257"/>
  <c r="G238"/>
  <c r="F143"/>
  <c r="G126"/>
  <c r="G57"/>
  <c r="G59" s="1"/>
  <c r="G31"/>
  <c r="F258"/>
  <c r="G239"/>
  <c r="G21"/>
  <c r="G24" s="1"/>
  <c r="G33" l="1"/>
  <c r="G37" s="1"/>
  <c r="G38" s="1"/>
  <c r="G39" s="1"/>
  <c r="H23" i="344"/>
  <c r="G62" i="347"/>
  <c r="F276"/>
  <c r="G258"/>
  <c r="G143"/>
  <c r="F164"/>
  <c r="G141"/>
  <c r="F162"/>
  <c r="G242"/>
  <c r="F163"/>
  <c r="G142"/>
  <c r="G25"/>
  <c r="G26" s="1"/>
  <c r="F88"/>
  <c r="G70"/>
  <c r="G74" s="1"/>
  <c r="G81" s="1"/>
  <c r="F275"/>
  <c r="G257"/>
  <c r="G260" l="1"/>
  <c r="G63"/>
  <c r="G64" s="1"/>
  <c r="H21" i="344" s="1"/>
  <c r="F185" i="347"/>
  <c r="G164"/>
  <c r="F293"/>
  <c r="G293" s="1"/>
  <c r="G275"/>
  <c r="G82"/>
  <c r="G83" s="1"/>
  <c r="F105"/>
  <c r="G88"/>
  <c r="G92" s="1"/>
  <c r="G98" s="1"/>
  <c r="G163"/>
  <c r="F184"/>
  <c r="F183"/>
  <c r="G162"/>
  <c r="F294"/>
  <c r="G294" s="1"/>
  <c r="G276"/>
  <c r="G99" l="1"/>
  <c r="G100" s="1"/>
  <c r="G278"/>
  <c r="G105"/>
  <c r="G109" s="1"/>
  <c r="G116" s="1"/>
  <c r="F123"/>
  <c r="G296"/>
  <c r="G183"/>
  <c r="F200"/>
  <c r="F201"/>
  <c r="G184"/>
  <c r="G185"/>
  <c r="F202"/>
  <c r="G117" l="1"/>
  <c r="G118" s="1"/>
  <c r="H24" i="344" s="1"/>
  <c r="F219" i="347"/>
  <c r="G202"/>
  <c r="F217"/>
  <c r="G200"/>
  <c r="G123"/>
  <c r="G127" s="1"/>
  <c r="G133" s="1"/>
  <c r="F140"/>
  <c r="G201"/>
  <c r="F218"/>
  <c r="H28" i="344" l="1"/>
  <c r="I24"/>
  <c r="G19" i="346" s="1"/>
  <c r="G134" i="347"/>
  <c r="G135" s="1"/>
  <c r="H25" i="344" s="1"/>
  <c r="H30" s="1"/>
  <c r="I30" s="1"/>
  <c r="G25" i="346" s="1"/>
  <c r="F235" i="347"/>
  <c r="G219"/>
  <c r="F161"/>
  <c r="G140"/>
  <c r="G144" s="1"/>
  <c r="G154" s="1"/>
  <c r="F234"/>
  <c r="G218"/>
  <c r="F233"/>
  <c r="G217"/>
  <c r="G234" l="1"/>
  <c r="F252"/>
  <c r="G235"/>
  <c r="F253"/>
  <c r="G155"/>
  <c r="G156" s="1"/>
  <c r="G233"/>
  <c r="F251"/>
  <c r="G161"/>
  <c r="G165" s="1"/>
  <c r="G175" s="1"/>
  <c r="F182"/>
  <c r="A15" i="345"/>
  <c r="A24" i="344" s="1"/>
  <c r="A19" i="346" s="1"/>
  <c r="A13" i="345"/>
  <c r="A23" i="344" s="1"/>
  <c r="A18" i="346" s="1"/>
  <c r="A12" i="345"/>
  <c r="A22" i="344" s="1"/>
  <c r="A17" i="346" s="1"/>
  <c r="A9" i="345"/>
  <c r="A21" i="344" s="1"/>
  <c r="A16" i="346" s="1"/>
  <c r="A8" i="345"/>
  <c r="A20" i="344" s="1"/>
  <c r="B6" i="345"/>
  <c r="B18" i="344" s="1"/>
  <c r="B13" i="346" s="1"/>
  <c r="B5" i="345"/>
  <c r="B4"/>
  <c r="A4"/>
  <c r="A12" i="344" s="1"/>
  <c r="A11" i="346" s="1"/>
  <c r="B3" i="345"/>
  <c r="B11" i="344" s="1"/>
  <c r="B10" i="346" s="1"/>
  <c r="F269" i="347" l="1"/>
  <c r="G251"/>
  <c r="F271"/>
  <c r="G253"/>
  <c r="F199"/>
  <c r="G182"/>
  <c r="G186" s="1"/>
  <c r="G191" s="1"/>
  <c r="F270"/>
  <c r="G252"/>
  <c r="G176"/>
  <c r="G177" s="1"/>
  <c r="F288" l="1"/>
  <c r="G270"/>
  <c r="F289"/>
  <c r="G271"/>
  <c r="G192"/>
  <c r="G193" s="1"/>
  <c r="G194" s="1"/>
  <c r="H29" i="344" s="1"/>
  <c r="G199" i="347"/>
  <c r="G203" s="1"/>
  <c r="G209" s="1"/>
  <c r="F216"/>
  <c r="F287"/>
  <c r="G269"/>
  <c r="F232" l="1"/>
  <c r="G216"/>
  <c r="G220" s="1"/>
  <c r="G225" s="1"/>
  <c r="G210"/>
  <c r="G211" s="1"/>
  <c r="F307"/>
  <c r="G289"/>
  <c r="F305"/>
  <c r="G287"/>
  <c r="F306"/>
  <c r="G288"/>
  <c r="G306" l="1"/>
  <c r="F324"/>
  <c r="G232"/>
  <c r="G236" s="1"/>
  <c r="G243" s="1"/>
  <c r="F250"/>
  <c r="F323"/>
  <c r="G305"/>
  <c r="G226"/>
  <c r="G227" s="1"/>
  <c r="F325"/>
  <c r="G307"/>
  <c r="A22" i="346"/>
  <c r="A15"/>
  <c r="B22"/>
  <c r="B12" i="344"/>
  <c r="B11" i="346" s="1"/>
  <c r="I25" i="344"/>
  <c r="G20" i="346" s="1"/>
  <c r="I23" i="344"/>
  <c r="G18" i="346" s="1"/>
  <c r="I22" i="344"/>
  <c r="G17" i="346" s="1"/>
  <c r="I18" i="344"/>
  <c r="I12"/>
  <c r="I19" s="1"/>
  <c r="A59" i="363"/>
  <c r="A5"/>
  <c r="F342" i="347" l="1"/>
  <c r="G325"/>
  <c r="F340"/>
  <c r="G323"/>
  <c r="F268"/>
  <c r="G250"/>
  <c r="G254" s="1"/>
  <c r="G261" s="1"/>
  <c r="G244"/>
  <c r="G245" s="1"/>
  <c r="F341"/>
  <c r="G324"/>
  <c r="A60" i="363"/>
  <c r="A61" s="1"/>
  <c r="A62" s="1"/>
  <c r="A63" s="1"/>
  <c r="A6"/>
  <c r="A5" i="345"/>
  <c r="A13" i="344" s="1"/>
  <c r="A12" i="346" s="1"/>
  <c r="I669" i="347"/>
  <c r="F356" l="1"/>
  <c r="G340"/>
  <c r="F357"/>
  <c r="G341"/>
  <c r="G262"/>
  <c r="G263" s="1"/>
  <c r="F286"/>
  <c r="G268"/>
  <c r="G272" s="1"/>
  <c r="G279" s="1"/>
  <c r="F358"/>
  <c r="G342"/>
  <c r="A6" i="345"/>
  <c r="A18" i="344" s="1"/>
  <c r="A13" i="346" s="1"/>
  <c r="I29" i="344"/>
  <c r="G24" i="346" s="1"/>
  <c r="I28" i="344"/>
  <c r="I31" l="1"/>
  <c r="G23" i="346"/>
  <c r="F374" i="347"/>
  <c r="G358"/>
  <c r="F372"/>
  <c r="G356"/>
  <c r="G280"/>
  <c r="G281" s="1"/>
  <c r="F304"/>
  <c r="G286"/>
  <c r="G290" s="1"/>
  <c r="G297" s="1"/>
  <c r="F373"/>
  <c r="G357"/>
  <c r="G304" l="1"/>
  <c r="G308" s="1"/>
  <c r="G315" s="1"/>
  <c r="F322"/>
  <c r="F388"/>
  <c r="G372"/>
  <c r="F389"/>
  <c r="G373"/>
  <c r="G298"/>
  <c r="G299" s="1"/>
  <c r="F390"/>
  <c r="G374"/>
  <c r="I21" i="344"/>
  <c r="I26" l="1"/>
  <c r="K27" s="1"/>
  <c r="G16" i="346"/>
  <c r="G388" i="347"/>
  <c r="F405"/>
  <c r="F339"/>
  <c r="G322"/>
  <c r="G326" s="1"/>
  <c r="G332" s="1"/>
  <c r="G390"/>
  <c r="F407"/>
  <c r="F406"/>
  <c r="G389"/>
  <c r="G316"/>
  <c r="G333" l="1"/>
  <c r="G334" s="1"/>
  <c r="F355"/>
  <c r="G339"/>
  <c r="G343" s="1"/>
  <c r="G348" s="1"/>
  <c r="F435"/>
  <c r="G406"/>
  <c r="G317"/>
  <c r="F421"/>
  <c r="G421" s="1"/>
  <c r="G407"/>
  <c r="F436"/>
  <c r="G405"/>
  <c r="F434"/>
  <c r="F452" l="1"/>
  <c r="G435"/>
  <c r="G434"/>
  <c r="F451"/>
  <c r="G349"/>
  <c r="F371"/>
  <c r="G355"/>
  <c r="G359" s="1"/>
  <c r="G364" s="1"/>
  <c r="G436"/>
  <c r="F453"/>
  <c r="D5" i="344"/>
  <c r="D3" i="349"/>
  <c r="D5" l="1"/>
  <c r="E4" i="366"/>
  <c r="G350" i="347"/>
  <c r="G452"/>
  <c r="F473"/>
  <c r="G365"/>
  <c r="F472"/>
  <c r="G451"/>
  <c r="F387"/>
  <c r="G371"/>
  <c r="G375" s="1"/>
  <c r="G380" s="1"/>
  <c r="F474"/>
  <c r="G453"/>
  <c r="B15" i="346"/>
  <c r="G366" i="347" l="1"/>
  <c r="F491"/>
  <c r="G474"/>
  <c r="F489"/>
  <c r="G472"/>
  <c r="G381"/>
  <c r="G382" s="1"/>
  <c r="F404"/>
  <c r="G387"/>
  <c r="G391" s="1"/>
  <c r="G397" s="1"/>
  <c r="F490"/>
  <c r="G473"/>
  <c r="G491" l="1"/>
  <c r="F507"/>
  <c r="G398"/>
  <c r="G399" s="1"/>
  <c r="F506"/>
  <c r="G490"/>
  <c r="F433"/>
  <c r="F420"/>
  <c r="G420" s="1"/>
  <c r="G422" s="1"/>
  <c r="G426" s="1"/>
  <c r="G404"/>
  <c r="G408" s="1"/>
  <c r="G413" s="1"/>
  <c r="G489"/>
  <c r="F505"/>
  <c r="G427" l="1"/>
  <c r="G414"/>
  <c r="F522"/>
  <c r="G506"/>
  <c r="G505"/>
  <c r="F521"/>
  <c r="F450"/>
  <c r="G433"/>
  <c r="G437" s="1"/>
  <c r="G443" s="1"/>
  <c r="G507"/>
  <c r="F523"/>
  <c r="G523" l="1"/>
  <c r="F539"/>
  <c r="G415"/>
  <c r="G444"/>
  <c r="G521"/>
  <c r="F537"/>
  <c r="G450"/>
  <c r="G454" s="1"/>
  <c r="G464" s="1"/>
  <c r="F471"/>
  <c r="F538"/>
  <c r="G522"/>
  <c r="G428"/>
  <c r="G445" l="1"/>
  <c r="G465"/>
  <c r="G466" s="1"/>
  <c r="G539"/>
  <c r="F555"/>
  <c r="G537"/>
  <c r="F553"/>
  <c r="F554"/>
  <c r="G538"/>
  <c r="F488"/>
  <c r="G471"/>
  <c r="G475" s="1"/>
  <c r="G481" s="1"/>
  <c r="G555" l="1"/>
  <c r="F571"/>
  <c r="F570"/>
  <c r="G570" s="1"/>
  <c r="G554"/>
  <c r="G482"/>
  <c r="G553"/>
  <c r="F569"/>
  <c r="G569" s="1"/>
  <c r="F504"/>
  <c r="G488"/>
  <c r="G492" s="1"/>
  <c r="G497" s="1"/>
  <c r="G483" l="1"/>
  <c r="F520"/>
  <c r="G504"/>
  <c r="G508" s="1"/>
  <c r="G513" s="1"/>
  <c r="G498"/>
  <c r="F587"/>
  <c r="G571"/>
  <c r="G499" l="1"/>
  <c r="F603"/>
  <c r="G587"/>
  <c r="G588" s="1"/>
  <c r="G593" s="1"/>
  <c r="G514"/>
  <c r="F536"/>
  <c r="G520"/>
  <c r="G524" s="1"/>
  <c r="G529" s="1"/>
  <c r="G515" l="1"/>
  <c r="G530"/>
  <c r="G594"/>
  <c r="G595" s="1"/>
  <c r="F552"/>
  <c r="G536"/>
  <c r="G540" s="1"/>
  <c r="G545" s="1"/>
  <c r="F619"/>
  <c r="G603"/>
  <c r="G604" s="1"/>
  <c r="G609" s="1"/>
  <c r="G610" l="1"/>
  <c r="G611" s="1"/>
  <c r="F634"/>
  <c r="G619"/>
  <c r="G620" s="1"/>
  <c r="G624" s="1"/>
  <c r="G546"/>
  <c r="G547" s="1"/>
  <c r="F568"/>
  <c r="G568" s="1"/>
  <c r="G572" s="1"/>
  <c r="G577" s="1"/>
  <c r="G552"/>
  <c r="G556" s="1"/>
  <c r="G561" s="1"/>
  <c r="G531"/>
  <c r="G578" l="1"/>
  <c r="G579" s="1"/>
  <c r="G634"/>
  <c r="G635" s="1"/>
  <c r="G640" s="1"/>
  <c r="F650"/>
  <c r="G562"/>
  <c r="G625"/>
  <c r="G626" s="1"/>
  <c r="G563" l="1"/>
  <c r="G650"/>
  <c r="G651" s="1"/>
  <c r="G657" s="1"/>
  <c r="F667"/>
  <c r="G641"/>
  <c r="G642" s="1"/>
  <c r="G658" l="1"/>
  <c r="G659" s="1"/>
  <c r="F683"/>
  <c r="G667"/>
  <c r="G668" s="1"/>
  <c r="G673" s="1"/>
  <c r="G674" l="1"/>
  <c r="G675" s="1"/>
  <c r="G683"/>
  <c r="G684" s="1"/>
  <c r="G690" s="1"/>
  <c r="F700"/>
  <c r="F716" l="1"/>
  <c r="G700"/>
  <c r="G701" s="1"/>
  <c r="G706" s="1"/>
  <c r="G691"/>
  <c r="G692" s="1"/>
  <c r="G716" l="1"/>
  <c r="G717" s="1"/>
  <c r="G723" s="1"/>
  <c r="G724" s="1"/>
  <c r="F733"/>
  <c r="G707"/>
  <c r="G708" s="1"/>
  <c r="G725" l="1"/>
  <c r="G733"/>
  <c r="G734" s="1"/>
  <c r="G740" s="1"/>
  <c r="G741" s="1"/>
  <c r="G742" s="1"/>
  <c r="F750"/>
  <c r="G750" s="1"/>
  <c r="G751" s="1"/>
  <c r="G756" s="1"/>
  <c r="G757" s="1"/>
  <c r="G758" s="1"/>
  <c r="F52" i="343" l="1"/>
  <c r="G52" s="1"/>
  <c r="F31"/>
  <c r="G31" s="1"/>
  <c r="F136"/>
  <c r="G136" s="1"/>
  <c r="F115"/>
  <c r="G115" s="1"/>
  <c r="F94"/>
  <c r="G94" s="1"/>
  <c r="F73"/>
  <c r="G73" s="1"/>
  <c r="F135"/>
  <c r="G135" s="1"/>
  <c r="F256"/>
  <c r="G256" s="1"/>
  <c r="F255"/>
  <c r="G255" s="1"/>
  <c r="F252"/>
  <c r="G252" s="1"/>
  <c r="F251"/>
  <c r="G251" s="1"/>
  <c r="F250"/>
  <c r="G250" s="1"/>
  <c r="F249"/>
  <c r="G249" s="1"/>
  <c r="F233"/>
  <c r="G233" s="1"/>
  <c r="F236"/>
  <c r="G236" s="1"/>
  <c r="F235"/>
  <c r="G235" s="1"/>
  <c r="F230"/>
  <c r="G230" s="1"/>
  <c r="F229"/>
  <c r="G229" s="1"/>
  <c r="F228"/>
  <c r="G228" s="1"/>
  <c r="F227"/>
  <c r="G227" s="1"/>
  <c r="F214"/>
  <c r="G214" s="1"/>
  <c r="F215"/>
  <c r="G215" s="1"/>
  <c r="F211"/>
  <c r="G211" s="1"/>
  <c r="F210"/>
  <c r="G210" s="1"/>
  <c r="F209"/>
  <c r="G209" s="1"/>
  <c r="F208"/>
  <c r="G208" s="1"/>
  <c r="F132"/>
  <c r="G132" s="1"/>
  <c r="F131"/>
  <c r="G131" s="1"/>
  <c r="F130"/>
  <c r="G130" s="1"/>
  <c r="F129"/>
  <c r="G129" s="1"/>
  <c r="F196"/>
  <c r="G196" s="1"/>
  <c r="F195"/>
  <c r="G195" s="1"/>
  <c r="F192"/>
  <c r="G192" s="1"/>
  <c r="F191"/>
  <c r="G191" s="1"/>
  <c r="F190"/>
  <c r="G190" s="1"/>
  <c r="F189"/>
  <c r="G189" s="1"/>
  <c r="F177"/>
  <c r="G177" s="1"/>
  <c r="G176"/>
  <c r="F173"/>
  <c r="G173" s="1"/>
  <c r="F172"/>
  <c r="G172" s="1"/>
  <c r="F171"/>
  <c r="G171" s="1"/>
  <c r="F170"/>
  <c r="G170" s="1"/>
  <c r="F114"/>
  <c r="G114" s="1"/>
  <c r="F93"/>
  <c r="G93" s="1"/>
  <c r="F157"/>
  <c r="G157" s="1"/>
  <c r="F72"/>
  <c r="G72" s="1"/>
  <c r="F51"/>
  <c r="G51" s="1"/>
  <c r="F30"/>
  <c r="G30" s="1"/>
  <c r="F156"/>
  <c r="G156" s="1"/>
  <c r="F153"/>
  <c r="G153" s="1"/>
  <c r="F152"/>
  <c r="G152" s="1"/>
  <c r="F151"/>
  <c r="G151" s="1"/>
  <c r="F150"/>
  <c r="G150" s="1"/>
  <c r="F111"/>
  <c r="G111" s="1"/>
  <c r="F110"/>
  <c r="G110" s="1"/>
  <c r="F109"/>
  <c r="G109" s="1"/>
  <c r="F108"/>
  <c r="G108" s="1"/>
  <c r="F90"/>
  <c r="G90" s="1"/>
  <c r="F89"/>
  <c r="G89" s="1"/>
  <c r="F88"/>
  <c r="G88" s="1"/>
  <c r="F87"/>
  <c r="G87" s="1"/>
  <c r="F69"/>
  <c r="G69" s="1"/>
  <c r="F68"/>
  <c r="G68" s="1"/>
  <c r="F67"/>
  <c r="G67" s="1"/>
  <c r="F66"/>
  <c r="G66" s="1"/>
  <c r="F48"/>
  <c r="G48" s="1"/>
  <c r="F47"/>
  <c r="G47" s="1"/>
  <c r="F46"/>
  <c r="G46" s="1"/>
  <c r="F45"/>
  <c r="G45" s="1"/>
  <c r="F27"/>
  <c r="G27" s="1"/>
  <c r="F26"/>
  <c r="G26" s="1"/>
  <c r="F25"/>
  <c r="G25" s="1"/>
  <c r="F24"/>
  <c r="G24" s="1"/>
  <c r="F8"/>
  <c r="G8" s="1"/>
  <c r="F7"/>
  <c r="G7" s="1"/>
  <c r="E276"/>
  <c r="E275"/>
  <c r="E274"/>
  <c r="E269"/>
  <c r="E268"/>
  <c r="E267"/>
  <c r="E266"/>
  <c r="E270"/>
  <c r="E265"/>
  <c r="F234"/>
  <c r="G234" s="1"/>
  <c r="F11"/>
  <c r="G11" s="1"/>
  <c r="G12" s="1"/>
  <c r="G178" l="1"/>
  <c r="G193"/>
  <c r="G28"/>
  <c r="G9"/>
  <c r="G16" s="1"/>
  <c r="G17" s="1"/>
  <c r="H18" s="1"/>
  <c r="G32"/>
  <c r="G49"/>
  <c r="G53"/>
  <c r="G158"/>
  <c r="G74"/>
  <c r="G174"/>
  <c r="G182" s="1"/>
  <c r="G183" s="1"/>
  <c r="H184" s="1"/>
  <c r="G184" s="1"/>
  <c r="G70"/>
  <c r="G257"/>
  <c r="G216"/>
  <c r="G112"/>
  <c r="G95"/>
  <c r="G154"/>
  <c r="G212"/>
  <c r="G253"/>
  <c r="G137"/>
  <c r="G237"/>
  <c r="G116"/>
  <c r="G231"/>
  <c r="G197"/>
  <c r="G133"/>
  <c r="G91"/>
  <c r="G201" l="1"/>
  <c r="G202" s="1"/>
  <c r="H203" s="1"/>
  <c r="G37"/>
  <c r="G38" s="1"/>
  <c r="H39" s="1"/>
  <c r="G39" s="1"/>
  <c r="G221"/>
  <c r="G222" s="1"/>
  <c r="G241"/>
  <c r="G242" s="1"/>
  <c r="H243" s="1"/>
  <c r="G243" s="1"/>
  <c r="G100"/>
  <c r="G101" s="1"/>
  <c r="H102" s="1"/>
  <c r="G79"/>
  <c r="G80" s="1"/>
  <c r="H81" s="1"/>
  <c r="G81" s="1"/>
  <c r="G142"/>
  <c r="G143" s="1"/>
  <c r="H144" s="1"/>
  <c r="G58"/>
  <c r="G59" s="1"/>
  <c r="H60" s="1"/>
  <c r="G60" s="1"/>
  <c r="G261"/>
  <c r="G262" s="1"/>
  <c r="H263" s="1"/>
  <c r="G263" s="1"/>
  <c r="G163"/>
  <c r="G164" s="1"/>
  <c r="H165" s="1"/>
  <c r="G165" s="1"/>
  <c r="G121"/>
  <c r="G122" s="1"/>
  <c r="H123" s="1"/>
  <c r="G123" s="1"/>
  <c r="G18"/>
  <c r="G203"/>
  <c r="H223" l="1"/>
  <c r="G223" s="1"/>
  <c r="G102"/>
  <c r="G144"/>
  <c r="G27" i="346" l="1"/>
  <c r="G28" s="1"/>
  <c r="G29" l="1"/>
  <c r="G30" s="1"/>
  <c r="J31" l="1"/>
  <c r="K31" i="344"/>
</calcChain>
</file>

<file path=xl/sharedStrings.xml><?xml version="1.0" encoding="utf-8"?>
<sst xmlns="http://schemas.openxmlformats.org/spreadsheetml/2006/main" count="26284" uniqueCount="3066">
  <si>
    <t>LEVEL 1</t>
  </si>
  <si>
    <t>LEVEL 2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</si>
  <si>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</si>
  <si>
    <r>
      <rPr>
        <i/>
        <sz val="10"/>
        <color indexed="8"/>
        <rFont val="Arial"/>
        <family val="2"/>
      </rPr>
      <t>De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gn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de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pm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nt</t>
    </r>
  </si>
  <si>
    <t>Dokumen kontrak</t>
  </si>
  <si>
    <t>Asuransi dan jaminan</t>
  </si>
  <si>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-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u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aw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ng</t>
    </r>
  </si>
  <si>
    <t>Site management</t>
  </si>
  <si>
    <t>Dokumentasi proyek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</si>
  <si>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</si>
  <si>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ewo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k</t>
    </r>
  </si>
  <si>
    <t>Setting-out</t>
  </si>
  <si>
    <t>Fasiltas sementara</t>
  </si>
  <si>
    <t>Mobilisasi dan demobilisasi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</si>
  <si>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han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mo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al</t>
    </r>
  </si>
  <si>
    <t>Galian, pemotongan, timbunan dan buangan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</si>
  <si>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</si>
  <si>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al</t>
    </r>
  </si>
  <si>
    <t>Pekerjaan struktural di atas tanah</t>
  </si>
  <si>
    <t>Pekerjaan struktural di bawah tanah</t>
  </si>
  <si>
    <t>Rangka atap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</si>
  <si>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</si>
  <si>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tur</t>
    </r>
  </si>
  <si>
    <t>Beton</t>
  </si>
  <si>
    <t>Logam</t>
  </si>
  <si>
    <t>Kau dan plastik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</si>
  <si>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gan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ma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on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)</t>
    </r>
  </si>
  <si>
    <t>Perlindungan suhu dan kelembaban</t>
  </si>
  <si>
    <t>Bukaan (jendela, pintu, kusen)</t>
  </si>
  <si>
    <t>Finishing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</si>
  <si>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</si>
  <si>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al</t>
    </r>
  </si>
  <si>
    <t>Plumbing</t>
  </si>
  <si>
    <t>Pemanasan, ventilasi dan pengkondisian udara</t>
  </si>
  <si>
    <t>Pencegahan kebakaran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</si>
  <si>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</si>
  <si>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al</t>
    </r>
  </si>
  <si>
    <t>Sistem distribusi jaringan listrik</t>
  </si>
  <si>
    <t>Sistem pencahayaan</t>
  </si>
  <si>
    <t>Sistem komunikasi</t>
  </si>
  <si>
    <t>Pencegahan petir</t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</si>
  <si>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</t>
    </r>
  </si>
  <si>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tas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</si>
  <si>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ede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an</t>
    </r>
  </si>
  <si>
    <t>Pagar dan gerbang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</si>
  <si>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nd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ap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ng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put,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tan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h)</t>
    </r>
  </si>
  <si>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</t>
    </r>
  </si>
  <si>
    <t>Peralatan</t>
  </si>
  <si>
    <t>Konstruksi khusus</t>
  </si>
  <si>
    <t>Conveying equipment</t>
  </si>
  <si>
    <r>
      <rPr>
        <sz val="10"/>
        <color indexed="8"/>
        <rFont val="Arial"/>
        <family val="2"/>
      </rPr>
      <t>8.4</t>
    </r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</si>
  <si>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num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nan
</t>
    </r>
    <r>
      <rPr>
        <sz val="10"/>
        <color indexed="8"/>
        <rFont val="Arial"/>
        <family val="2"/>
      </rPr>
      <t>ged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ng</t>
    </r>
  </si>
  <si>
    <r>
      <rPr>
        <b/>
        <sz val="10"/>
        <color indexed="8"/>
        <rFont val="Arial"/>
        <family val="2"/>
      </rPr>
      <t>L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V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L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</t>
    </r>
  </si>
  <si>
    <r>
      <rPr>
        <b/>
        <sz val="10"/>
        <color indexed="8"/>
        <rFont val="Arial"/>
        <family val="2"/>
      </rPr>
      <t>K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L</t>
    </r>
    <r>
      <rPr>
        <b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M</t>
    </r>
    <r>
      <rPr>
        <b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 xml:space="preserve">K
</t>
    </r>
    <r>
      <rPr>
        <b/>
        <sz val="10"/>
        <color indexed="8"/>
        <rFont val="Arial"/>
        <family val="2"/>
      </rPr>
      <t>PE</t>
    </r>
    <r>
      <rPr>
        <b/>
        <sz val="10"/>
        <color indexed="8"/>
        <rFont val="Arial"/>
        <family val="2"/>
      </rPr>
      <t>K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R</t>
    </r>
    <r>
      <rPr>
        <b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L</t>
    </r>
    <r>
      <rPr>
        <b/>
        <sz val="10"/>
        <color indexed="8"/>
        <rFont val="Arial"/>
        <family val="2"/>
      </rPr>
      <t>EVE</t>
    </r>
    <r>
      <rPr>
        <b/>
        <sz val="10"/>
        <color indexed="8"/>
        <rFont val="Arial"/>
        <family val="2"/>
      </rPr>
      <t>L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2)</t>
    </r>
  </si>
  <si>
    <r>
      <rPr>
        <b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>I</t>
    </r>
    <r>
      <rPr>
        <b/>
        <sz val="10"/>
        <color indexed="8"/>
        <rFont val="Arial"/>
        <family val="2"/>
      </rPr>
      <t>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PE</t>
    </r>
    <r>
      <rPr>
        <b/>
        <sz val="10"/>
        <color indexed="8"/>
        <rFont val="Arial"/>
        <family val="2"/>
      </rPr>
      <t>K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R</t>
    </r>
    <r>
      <rPr>
        <b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S</t>
    </r>
    <r>
      <rPr>
        <b/>
        <sz val="10"/>
        <color indexed="8"/>
        <rFont val="Arial"/>
        <family val="2"/>
      </rPr>
      <t>UB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L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V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L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2)</t>
    </r>
  </si>
  <si>
    <r>
      <rPr>
        <sz val="10"/>
        <color indexed="8"/>
        <rFont val="Arial"/>
        <family val="2"/>
      </rPr>
      <t xml:space="preserve">2.2.1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pan</t>
    </r>
  </si>
  <si>
    <r>
      <rPr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pagar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enta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</si>
  <si>
    <r>
      <rPr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pagar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enta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</si>
  <si>
    <r>
      <rPr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pagar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enta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awat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</si>
  <si>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ouw</t>
    </r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nk</t>
    </r>
  </si>
  <si>
    <r>
      <rPr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antor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enta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</si>
  <si>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guda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</si>
  <si>
    <r>
      <rPr>
        <sz val="10"/>
        <color indexed="8"/>
        <rFont val="Arial"/>
        <family val="2"/>
      </rPr>
      <t>7.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aga</t>
    </r>
  </si>
  <si>
    <r>
      <rPr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han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</si>
  <si>
    <r>
      <rPr>
        <sz val="10"/>
        <color indexed="8"/>
        <rFont val="Arial"/>
        <family val="2"/>
      </rPr>
      <t>9.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bede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</si>
  <si>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10.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adu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an</t>
    </r>
  </si>
  <si>
    <r>
      <rPr>
        <sz val="10"/>
        <color indexed="8"/>
        <rFont val="Arial"/>
        <family val="2"/>
      </rPr>
      <t>11.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</t>
    </r>
  </si>
  <si>
    <r>
      <rPr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enta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</si>
  <si>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13.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bong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</si>
  <si>
    <r>
      <rPr>
        <sz val="10"/>
        <color indexed="8"/>
        <rFont val="Arial"/>
        <family val="2"/>
      </rPr>
      <t>14.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bong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bok</t>
    </r>
  </si>
  <si>
    <r>
      <rPr>
        <sz val="10"/>
        <color indexed="8"/>
        <rFont val="Arial"/>
        <family val="2"/>
      </rPr>
      <t>15.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</si>
  <si>
    <r>
      <rPr>
        <sz val="10"/>
        <color indexed="8"/>
        <rFont val="Arial"/>
        <family val="2"/>
      </rPr>
      <t>16.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pagar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etak</t>
    </r>
  </si>
  <si>
    <r>
      <rPr>
        <sz val="10"/>
        <color indexed="8"/>
        <rFont val="Arial"/>
        <family val="2"/>
      </rPr>
      <t xml:space="preserve">2.3.1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ah</t>
    </r>
  </si>
  <si>
    <t>1.   Penggalian tanah biasa sedalam 1 m</t>
  </si>
  <si>
    <t>2.   Penggalian tanah biasa sedalam 2 m</t>
  </si>
  <si>
    <t>3.   Penggalian tanah biasa sedalam 3 m</t>
  </si>
  <si>
    <t>4.   Penggalian tanah keras sedalam 1 m</t>
  </si>
  <si>
    <t>5.   Penggalian tanah cadas sedalam 1 m</t>
  </si>
  <si>
    <t>6.   Penggalian tanah lumpur sedalam 1 m</t>
  </si>
  <si>
    <t>7.   Pengerjaan stripping setinggi 1 m</t>
  </si>
  <si>
    <t>8.   Pembuangan tanah sejauh 30m</t>
  </si>
  <si>
    <t>9.   Pengurugan kembali galian</t>
  </si>
  <si>
    <t>10. Pemadatan tanah per 20 cm</t>
  </si>
  <si>
    <t>11. Pengurugan dengan pasir urug</t>
  </si>
  <si>
    <t>12. Pemasangan lapisan pudel 1:3:7</t>
  </si>
  <si>
    <t>13. Pemasangan lapisan pudel 1:5</t>
  </si>
  <si>
    <t>14. Pemasangan lapisan ijuk</t>
  </si>
  <si>
    <t>15. Pengurugan dengan sirtu padat</t>
  </si>
  <si>
    <r>
      <rPr>
        <sz val="10"/>
        <color indexed="8"/>
        <rFont val="Arial"/>
        <family val="2"/>
      </rPr>
      <t xml:space="preserve">3.2.1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nda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</si>
  <si>
    <t>1.   Pemasangan pondasi batu belah 1PC:3PP</t>
  </si>
  <si>
    <t>2.   Pemasangan pondasi batu belah 1PC:4PP</t>
  </si>
  <si>
    <t>3.   Pemasangan pondasi batu belah 1PC:5PP</t>
  </si>
  <si>
    <t>4.   Pemasangan pondasi batu belah 1PC:6PP</t>
  </si>
  <si>
    <t>5.   Pemasangan pondasi batu belah 1PC:8PP</t>
  </si>
  <si>
    <t>6.   Pemasangan pondasi batu belah 1KP:1SM:2 PP</t>
  </si>
  <si>
    <t>7.   Pemasangan pondasi batu belah 1PC:3KP:10 PP</t>
  </si>
  <si>
    <t>8.   Pemasangan pondasi batu belah 1/4PC:1KP:4 PP</t>
  </si>
  <si>
    <r>
      <rPr>
        <sz val="10"/>
        <color indexed="8"/>
        <rFont val="Arial"/>
        <family val="2"/>
      </rPr>
      <t>9.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aan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m</t>
    </r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)</t>
    </r>
  </si>
  <si>
    <t>10. Pemasangan pondasi siklop 60% beton</t>
  </si>
  <si>
    <t>11. Pemasangan pondasi sumuran Ø 100cm</t>
  </si>
  <si>
    <r>
      <rPr>
        <sz val="10"/>
        <color indexed="8"/>
        <rFont val="Arial"/>
        <family val="2"/>
      </rPr>
      <t xml:space="preserve">4.1.1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</si>
  <si>
    <r>
      <rPr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7,4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0)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</si>
  <si>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9,8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5)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</si>
  <si>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12,2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50)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</si>
  <si>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7,4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Pa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</si>
  <si>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14,5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75)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</si>
  <si>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16,9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00)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</si>
  <si>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7.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19,3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25)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</si>
  <si>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21,7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50)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</si>
  <si>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9.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5)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</si>
  <si>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10.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26,4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00)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</si>
  <si>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11.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28,8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25)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</si>
  <si>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31,2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50)
</t>
    </r>
    <r>
      <rPr>
        <sz val="6"/>
        <color indexed="8"/>
        <rFont val="Arial"/>
        <family val="2"/>
      </rPr>
      <t>c</t>
    </r>
  </si>
  <si>
    <r>
      <rPr>
        <sz val="10"/>
        <color indexed="8"/>
        <rFont val="Arial"/>
        <family val="2"/>
      </rPr>
      <t>13.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</si>
  <si>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14.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ate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top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</si>
  <si>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ate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top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</si>
  <si>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ate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top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</si>
  <si>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t>17. Pembesian 10 Kg dengan besi polos atau ulir</t>
  </si>
  <si>
    <r>
      <rPr>
        <sz val="10"/>
        <color indexed="8"/>
        <rFont val="Arial"/>
        <family val="2"/>
      </rPr>
      <t>18.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abel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ed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nds</t>
    </r>
  </si>
  <si>
    <r>
      <rPr>
        <sz val="10"/>
        <color indexed="8"/>
        <rFont val="Arial"/>
        <family val="2"/>
      </rPr>
      <t>19.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me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</si>
  <si>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20.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ponda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</si>
  <si>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21.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oof</t>
    </r>
  </si>
  <si>
    <r>
      <rPr>
        <sz val="10"/>
        <color indexed="8"/>
        <rFont val="Arial"/>
        <family val="2"/>
      </rPr>
      <t>22.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om</t>
    </r>
  </si>
  <si>
    <r>
      <rPr>
        <sz val="10"/>
        <color indexed="8"/>
        <rFont val="Arial"/>
        <family val="2"/>
      </rPr>
      <t>23.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ok</t>
    </r>
  </si>
  <si>
    <r>
      <rPr>
        <sz val="10"/>
        <color indexed="8"/>
        <rFont val="Arial"/>
        <family val="2"/>
      </rPr>
      <t>24.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</si>
  <si>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25.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</si>
  <si>
    <r>
      <rPr>
        <sz val="10"/>
        <color indexed="8"/>
        <rFont val="Arial"/>
        <family val="2"/>
      </rPr>
      <t>26.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tang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</si>
  <si>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27.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tangga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</si>
  <si>
    <r>
      <rPr>
        <sz val="10"/>
        <color indexed="8"/>
        <rFont val="Arial"/>
        <family val="2"/>
      </rPr>
      <t>28.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ponda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</si>
  <si>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29.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oof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</si>
  <si>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30.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300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</si>
  <si>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31.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</si>
  <si>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32.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</si>
  <si>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33.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</si>
  <si>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34.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</si>
  <si>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35.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</si>
  <si>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36.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15)</t>
    </r>
  </si>
  <si>
    <r>
      <rPr>
        <sz val="10"/>
        <color indexed="8"/>
        <rFont val="Arial"/>
        <family val="2"/>
      </rPr>
      <t xml:space="preserve">4.1.2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etak</t>
    </r>
  </si>
  <si>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ahan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’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14,5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</si>
  <si>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ahan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beton
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’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14,5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</si>
  <si>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ahan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beton
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’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14,5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</si>
  <si>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ahan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beton
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’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14,5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</si>
  <si>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ntuk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tak</t>
    </r>
  </si>
  <si>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ntuk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ak</t>
    </r>
  </si>
  <si>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ntuk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ak</t>
    </r>
  </si>
  <si>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at
</t>
    </r>
    <r>
      <rPr>
        <sz val="10"/>
        <color indexed="8"/>
        <rFont val="Arial"/>
        <family val="2"/>
      </rPr>
      <t>bet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ak</t>
    </r>
  </si>
  <si>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ak</t>
    </r>
  </si>
  <si>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om
</t>
    </r>
    <r>
      <rPr>
        <sz val="10"/>
        <color indexed="8"/>
        <rFont val="Arial"/>
        <family val="2"/>
      </rPr>
      <t>bet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ak</t>
    </r>
  </si>
  <si>
    <r>
      <rPr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enebar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untuk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ton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etak</t>
    </r>
  </si>
  <si>
    <r>
      <rPr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enebar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untuk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beton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etak</t>
    </r>
  </si>
  <si>
    <r>
      <rPr>
        <sz val="10"/>
        <color indexed="8"/>
        <rFont val="Arial"/>
        <family val="2"/>
      </rPr>
      <t>13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enebar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untuk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beton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etak</t>
    </r>
  </si>
  <si>
    <t>14 Mendirikan 1 buah komponen plat beton pracetak</t>
  </si>
  <si>
    <t>15 Mendirikan 1 buah komponen balok beton pracetak</t>
  </si>
  <si>
    <t>16 Mendirikan 1 buah komponen kolom beton pracetak</t>
  </si>
  <si>
    <t>17 Melangsir 1 buah komponen plat beton pracetak (± 20 m)</t>
  </si>
  <si>
    <r>
      <rPr>
        <sz val="10"/>
        <color indexed="8"/>
        <rFont val="Arial"/>
        <family val="2"/>
      </rPr>
      <t>18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ponen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ak
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m)</t>
    </r>
  </si>
  <si>
    <r>
      <rPr>
        <sz val="10"/>
        <color indexed="8"/>
        <rFont val="Arial"/>
        <family val="2"/>
      </rPr>
      <t>19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ponen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ak
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</si>
  <si>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out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ng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</si>
  <si>
    <r>
      <rPr>
        <sz val="10"/>
        <color indexed="8"/>
        <rFont val="Arial"/>
        <family val="2"/>
      </rPr>
      <t>21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out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ng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</si>
  <si>
    <t>22 Upah melakukan grouting 1 titik pada join pracetak</t>
  </si>
  <si>
    <t>23 Pemasangan 1 titik bekisting join pracetak</t>
  </si>
  <si>
    <r>
      <rPr>
        <sz val="10"/>
        <color indexed="8"/>
        <rFont val="Arial"/>
        <family val="2"/>
      </rPr>
      <t>24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Upah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g</t>
    </r>
  </si>
  <si>
    <r>
      <rPr>
        <sz val="10"/>
        <color indexed="8"/>
        <rFont val="Arial"/>
        <family val="2"/>
      </rPr>
      <t xml:space="preserve">4.2.1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&amp;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um</t>
    </r>
  </si>
  <si>
    <t>1   Pemasangan baja profil</t>
  </si>
  <si>
    <t>2   Pemasangan rangka kuda-kuda baja IWF</t>
  </si>
  <si>
    <t>3   Pengerjaan perakitan baja</t>
  </si>
  <si>
    <t>4   Pembuatan pintu plat baja tebal 2 mm rangkap</t>
  </si>
  <si>
    <t>5   Pengerjaan pengelasan dengan las listrik</t>
  </si>
  <si>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end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qua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et</t>
    </r>
    <r>
      <rPr>
        <i/>
        <sz val="10"/>
        <color indexed="8"/>
        <rFont val="Arial"/>
        <family val="2"/>
      </rPr>
      <t>u</t>
    </r>
    <r>
      <rPr>
        <i/>
        <sz val="10"/>
        <color indexed="8"/>
        <rFont val="Arial"/>
        <family val="2"/>
      </rPr>
      <t>be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5</t>
    </r>
  </si>
  <si>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>oor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</si>
  <si>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door</t>
    </r>
  </si>
  <si>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u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een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um</t>
    </r>
  </si>
  <si>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ow</t>
    </r>
  </si>
  <si>
    <r>
      <rPr>
        <sz val="10"/>
        <color indexed="8"/>
        <rFont val="Arial"/>
        <family val="2"/>
      </rPr>
      <t xml:space="preserve">4.4.1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ng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gan</t>
    </r>
  </si>
  <si>
    <t>1    Pemasangan dinding bata merah 1 batu camp. 1PC:2PP</t>
  </si>
  <si>
    <t>2    Pemasangan dinding bata merah 1 batu camp. 1PC:3PP</t>
  </si>
  <si>
    <t>3    Pemasangan dinding bata merah 1 batu camp. 1PC:4PP</t>
  </si>
  <si>
    <t>4    Pemasangan dinding bata merah 1 batu camp. 1PC:5PP</t>
  </si>
  <si>
    <t>5    Pemasangan dinding bata merah 1 batu camp. 1PC:6PP</t>
  </si>
  <si>
    <t>6    Pemasangan dinding bata merah 1 batu 1PC:3KP: 2PP</t>
  </si>
  <si>
    <t>7    Pemasangan dinding bata merah 1/2 batu camp. 1PC:2PP</t>
  </si>
  <si>
    <t>8    Pemasangan dinding bata merah 1/2 batu camp. 1PC:3PP</t>
  </si>
  <si>
    <t>9    Pemasangan dinding bata merah 1/2 batu camp. 1PC:4PP</t>
  </si>
  <si>
    <t>10  Pemasangan dinding bata merah 1/2 batu camp. 1PC:5PP</t>
  </si>
  <si>
    <t>11  Pemasangan dinding bata merah 1/2 batu camp. 1PC:6PP</t>
  </si>
  <si>
    <t>12  Pemasangan dinding bata merah 1/2 batu 1PC:8PP</t>
  </si>
  <si>
    <t>13  Pemasangan dinding bata merah 1/2 batu 1PC:3KP: 10PP</t>
  </si>
  <si>
    <t>14  Pemasangan dinding bata merah 1/2 batu 1KP:1SM:1PP</t>
  </si>
  <si>
    <t>15  Pemasangan dinding bata merah 1/2 batu 1KP:1SM:2PP</t>
  </si>
  <si>
    <t>16  Pemasangan dinding HB20 camp. 1PC:3PP</t>
  </si>
  <si>
    <t>17  Pemasangan dinding HB20 camp. 1PC:4PP</t>
  </si>
  <si>
    <t>18  Pemasangan dinding HB15 camp. 1PC:3PP</t>
  </si>
  <si>
    <t>19 Pemasangan dinding HB15 camp. 1PC:4PP</t>
  </si>
  <si>
    <t>20 Pemasangan dinding HB10 camp. 1PC:3PP</t>
  </si>
  <si>
    <t>21 Pemasangan dinding HB10 camp. 1PC:4PP</t>
  </si>
  <si>
    <r>
      <rPr>
        <sz val="10"/>
        <color indexed="8"/>
        <rFont val="Arial"/>
        <family val="2"/>
      </rPr>
      <t>22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te</t>
    </r>
    <r>
      <rPr>
        <i/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P</t>
    </r>
  </si>
  <si>
    <r>
      <rPr>
        <sz val="10"/>
        <color indexed="8"/>
        <rFont val="Arial"/>
        <family val="2"/>
      </rPr>
      <t>23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te</t>
    </r>
    <r>
      <rPr>
        <i/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P</t>
    </r>
  </si>
  <si>
    <t>24 Pemasangan dinding bata berongga camp. 1PC:3PP</t>
  </si>
  <si>
    <r>
      <rPr>
        <sz val="10"/>
        <color indexed="8"/>
        <rFont val="Arial"/>
        <family val="2"/>
      </rPr>
      <t xml:space="preserve">4.4.2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</si>
  <si>
    <t>1.  Pemasangan plesteran 1PC:1PP tebal 15 mm</t>
  </si>
  <si>
    <t>2.  Pemasangan plesteran 1PC:2PP tebal 15 mm</t>
  </si>
  <si>
    <t>3.  Pemasangan plesteran 1PC:3PP tebal 15 mm</t>
  </si>
  <si>
    <t>4.  Pemasangan plesteran 1PC:4PP tebal 15 mm</t>
  </si>
  <si>
    <t>5.  Pemasangan plesteran 1PC:5PP tebal 15 mm</t>
  </si>
  <si>
    <t>6.  Pemasangan plesteran 1PC:6PP tebal 15 mm</t>
  </si>
  <si>
    <t>7.  Pemasangan plesteran 1PC:7PP tebal 15 mm</t>
  </si>
  <si>
    <t>8.  Pemasangan plesteran 1PC:8PP tebal 15 mm</t>
  </si>
  <si>
    <t>9.  Pemasangan plesteran 1PC:1/2KP:3PP tebal 15 mm</t>
  </si>
  <si>
    <t>10. Pemasangan plesteran 1PC:2KP:8PP tebal 15 mm</t>
  </si>
  <si>
    <t>11. Pemasangan plesteran 1SM:1KP:1PP tebal 15 mm</t>
  </si>
  <si>
    <t>12. Pemasangan plesteran 1SM:1KP:2PP tebal 15 mm</t>
  </si>
  <si>
    <t>13. Pemasangan plesteran 1PC:2PP tebal 20 mm</t>
  </si>
  <si>
    <t>14. Pemasangan plesteran 1PC:3PP tebal 20 mm</t>
  </si>
  <si>
    <t>15. Pemasangan plesteran 1PC:4PP tebal 20 mm</t>
  </si>
  <si>
    <t>16. Pemasangan plesteran 1PC:5PP tebal 20 mm</t>
  </si>
  <si>
    <t>17. Pemasangan plesteran 1PC:6PP tebal 20 mm</t>
  </si>
  <si>
    <t>18. Pemasangan plesteran 1SM:1KP:2PP tebal 20 mm</t>
  </si>
  <si>
    <t>19. Pemasangan berapen 1PC:5PP tebal 15 mm</t>
  </si>
  <si>
    <t>20. Pemasangan plesteran skoning 1PC:2PP lebar 10 cm</t>
  </si>
  <si>
    <t>21. Pemasangan plesteran granit 1PC:2 Granit tebal 10 mm</t>
  </si>
  <si>
    <t>22. Pemasangan plesteran teraso 1PC:2 Teraso tebal 10 mm</t>
  </si>
  <si>
    <t>23. Pemasangan plesteran ciprat 1PC:2PP</t>
  </si>
  <si>
    <r>
      <rPr>
        <sz val="10"/>
        <color indexed="8"/>
        <rFont val="Arial"/>
        <family val="2"/>
      </rPr>
      <t>24.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ng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bata</t>
    </r>
  </si>
  <si>
    <r>
      <rPr>
        <sz val="10"/>
        <color indexed="8"/>
        <rFont val="Arial"/>
        <family val="2"/>
      </rPr>
      <t>25.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ng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on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k</t>
    </r>
  </si>
  <si>
    <r>
      <rPr>
        <sz val="10"/>
        <color indexed="8"/>
        <rFont val="Arial"/>
        <family val="2"/>
      </rPr>
      <t>26.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ng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ah</t>
    </r>
  </si>
  <si>
    <t>27. Pemasangan acian</t>
  </si>
  <si>
    <r>
      <rPr>
        <sz val="10"/>
        <color indexed="8"/>
        <rFont val="Arial"/>
        <family val="2"/>
      </rPr>
      <t xml:space="preserve">4.4.3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&amp;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ut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</si>
  <si>
    <r>
      <rPr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bu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</si>
  <si>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bu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</si>
  <si>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bu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</si>
  <si>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</si>
  <si>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</si>
  <si>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</si>
  <si>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7.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</si>
  <si>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</si>
  <si>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Arial"/>
        <family val="2"/>
      </rPr>
      <t>9.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</si>
  <si>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10.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</si>
  <si>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11.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</si>
  <si>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</si>
  <si>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Arial"/>
        <family val="2"/>
      </rPr>
      <t>13.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60</t>
    </r>
  </si>
  <si>
    <r>
      <rPr>
        <sz val="10"/>
        <color indexed="8"/>
        <rFont val="Arial"/>
        <family val="2"/>
      </rPr>
      <t>14.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</si>
  <si>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Arial"/>
        <family val="2"/>
      </rPr>
      <t>15.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</si>
  <si>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Arial"/>
        <family val="2"/>
      </rPr>
      <t>16.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abu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abu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</si>
  <si>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17.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abu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abu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</si>
  <si>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18.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abu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abu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</si>
  <si>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19.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</si>
  <si>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20.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</si>
  <si>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21.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na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</si>
  <si>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22.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</si>
  <si>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Arial"/>
        <family val="2"/>
      </rPr>
      <t>23.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</si>
  <si>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Arial"/>
        <family val="2"/>
      </rPr>
      <t>24.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</si>
  <si>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Arial"/>
        <family val="2"/>
      </rPr>
      <t>25.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</si>
  <si>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Arial"/>
        <family val="2"/>
      </rPr>
      <t>26.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</si>
  <si>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27.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</si>
  <si>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28.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60</t>
    </r>
  </si>
  <si>
    <r>
      <rPr>
        <sz val="10"/>
        <color indexed="8"/>
        <rFont val="Arial"/>
        <family val="2"/>
      </rPr>
      <t>29.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</si>
  <si>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Arial"/>
        <family val="2"/>
      </rPr>
      <t>30.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</si>
  <si>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Arial"/>
        <family val="2"/>
      </rPr>
      <t>31.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</si>
  <si>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32.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</si>
  <si>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33.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</si>
  <si>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34.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33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33</t>
    </r>
  </si>
  <si>
    <r>
      <rPr>
        <sz val="10"/>
        <color indexed="8"/>
        <rFont val="Arial"/>
        <family val="2"/>
      </rPr>
      <t>35.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</si>
  <si>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Arial"/>
        <family val="2"/>
      </rPr>
      <t>36.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</si>
  <si>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37.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der</t>
    </r>
  </si>
  <si>
    <r>
      <rPr>
        <sz val="10"/>
        <color indexed="8"/>
        <rFont val="Arial"/>
        <family val="2"/>
      </rPr>
      <t>38.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P</t>
    </r>
  </si>
  <si>
    <r>
      <rPr>
        <sz val="10"/>
        <color indexed="8"/>
        <rFont val="Arial"/>
        <family val="2"/>
      </rPr>
      <t>39.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</si>
  <si>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40.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10</t>
    </r>
  </si>
  <si>
    <r>
      <rPr>
        <sz val="10"/>
        <color indexed="8"/>
        <rFont val="Arial"/>
        <family val="2"/>
      </rPr>
      <t>41.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</si>
  <si>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42.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nal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</si>
  <si>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43.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100</t>
    </r>
  </si>
  <si>
    <r>
      <rPr>
        <sz val="10"/>
        <color indexed="8"/>
        <rFont val="Arial"/>
        <family val="2"/>
      </rPr>
      <t>44.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pet</t>
    </r>
  </si>
  <si>
    <r>
      <rPr>
        <sz val="10"/>
        <color indexed="8"/>
        <rFont val="Arial"/>
        <family val="2"/>
      </rPr>
      <t>45.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unde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pet)</t>
    </r>
  </si>
  <si>
    <r>
      <rPr>
        <sz val="10"/>
        <color indexed="8"/>
        <rFont val="Arial"/>
        <family val="2"/>
      </rPr>
      <t>46.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quet</t>
    </r>
  </si>
  <si>
    <r>
      <rPr>
        <sz val="10"/>
        <color indexed="8"/>
        <rFont val="Arial"/>
        <family val="2"/>
      </rPr>
      <t>47.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oor</t>
    </r>
  </si>
  <si>
    <r>
      <rPr>
        <sz val="10"/>
        <color indexed="8"/>
        <rFont val="Arial"/>
        <family val="2"/>
      </rPr>
      <t>48.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</si>
  <si>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>49.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</si>
  <si>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50.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</si>
  <si>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51.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</si>
  <si>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52.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</si>
  <si>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53.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</si>
  <si>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54.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</si>
  <si>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Arial"/>
        <family val="2"/>
      </rPr>
      <t>55.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100</t>
    </r>
  </si>
  <si>
    <r>
      <rPr>
        <sz val="10"/>
        <color indexed="8"/>
        <rFont val="Arial"/>
        <family val="2"/>
      </rPr>
      <t>56.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24</t>
    </r>
  </si>
  <si>
    <r>
      <rPr>
        <sz val="10"/>
        <color indexed="8"/>
        <rFont val="Arial"/>
        <family val="2"/>
      </rPr>
      <t>57.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as</t>
    </r>
  </si>
  <si>
    <r>
      <rPr>
        <sz val="10"/>
        <color indexed="8"/>
        <rFont val="Arial"/>
        <family val="2"/>
      </rPr>
      <t>58.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tam</t>
    </r>
  </si>
  <si>
    <r>
      <rPr>
        <sz val="10"/>
        <color indexed="8"/>
        <rFont val="Arial"/>
        <family val="2"/>
      </rPr>
      <t>59.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ant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</si>
  <si>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60.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50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</si>
  <si>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61.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oor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de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ner</t>
    </r>
  </si>
  <si>
    <r>
      <rPr>
        <sz val="10"/>
        <color indexed="8"/>
        <rFont val="Arial"/>
        <family val="2"/>
      </rPr>
      <t>62.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</si>
  <si>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63.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10</t>
    </r>
  </si>
  <si>
    <r>
      <rPr>
        <sz val="10"/>
        <color indexed="8"/>
        <rFont val="Arial"/>
        <family val="2"/>
      </rPr>
      <t xml:space="preserve">4.5.1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ond</t>
    </r>
  </si>
  <si>
    <t>1.    Pemasangan langit-langit asbes semen 4,5,6 mm</t>
  </si>
  <si>
    <t>2.    Pemasangan langit-langit akustik 30x30</t>
  </si>
  <si>
    <t>3.    Pemasangan langit-langit akustik 30x60</t>
  </si>
  <si>
    <t>4.    Pemasangan langit-langit akustik 60x120</t>
  </si>
  <si>
    <t>5.    Pemasangan langit-langit tripleks 3,4,6 mm</t>
  </si>
  <si>
    <t>6.    Pemasangan langit-langit lambrisering kayu</t>
  </si>
  <si>
    <t>7.    Pemasangan langit-langit gypsum board tebal 9 mm</t>
  </si>
  <si>
    <t>8.    Pemasangan list langit-langit gypsum</t>
  </si>
  <si>
    <t>9.    Pemasangan langit-langit akustik berikut rangka almn</t>
  </si>
  <si>
    <t>10.  Pemasangan list langit-langit kayu profil</t>
  </si>
  <si>
    <r>
      <rPr>
        <sz val="10"/>
        <color indexed="8"/>
        <rFont val="Arial"/>
        <family val="2"/>
      </rPr>
      <t xml:space="preserve">4.5.2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nu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</si>
  <si>
    <r>
      <rPr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</si>
  <si>
    <r>
      <rPr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odok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ur</t>
    </r>
  </si>
  <si>
    <r>
      <rPr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er</t>
    </r>
  </si>
  <si>
    <r>
      <rPr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bubu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</si>
  <si>
    <r>
      <rPr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bubu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odok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ur</t>
    </r>
  </si>
  <si>
    <r>
      <rPr>
        <sz val="10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bubu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gen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ar</t>
    </r>
  </si>
  <si>
    <r>
      <rPr>
        <sz val="10"/>
        <color indexed="8"/>
        <rFont val="Arial"/>
        <family val="2"/>
      </rPr>
      <t>7.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oof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>ht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180</t>
    </r>
  </si>
  <si>
    <r>
      <rPr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250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</si>
  <si>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9.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225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</si>
  <si>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</si>
  <si>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180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</si>
  <si>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</si>
  <si>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</si>
  <si>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</si>
  <si>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</si>
  <si>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</si>
  <si>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08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</si>
  <si>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08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</si>
  <si>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08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</si>
  <si>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08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</si>
  <si>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bes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08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0
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</si>
  <si>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bubu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tel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</si>
  <si>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tel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</si>
  <si>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t>24. Pemasangan 1 m nokstel gelombang 108 cm</t>
  </si>
  <si>
    <r>
      <rPr>
        <sz val="10"/>
        <color indexed="8"/>
        <rFont val="Arial"/>
        <family val="2"/>
      </rPr>
      <t>25.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paten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</si>
  <si>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paten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</si>
  <si>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paten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</si>
  <si>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tel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</si>
  <si>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tel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</si>
  <si>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30.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ton</t>
    </r>
  </si>
  <si>
    <r>
      <rPr>
        <sz val="10"/>
        <color indexed="8"/>
        <rFont val="Arial"/>
        <family val="2"/>
      </rPr>
      <t>31.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</si>
  <si>
    <r>
      <rPr>
        <sz val="10"/>
        <color indexed="8"/>
        <rFont val="Arial"/>
        <family val="2"/>
      </rPr>
      <t>32.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nte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etal</t>
    </r>
  </si>
  <si>
    <r>
      <rPr>
        <sz val="10"/>
        <color indexed="8"/>
        <rFont val="Arial"/>
        <family val="2"/>
      </rPr>
      <t>33.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</si>
  <si>
    <r>
      <rPr>
        <sz val="10"/>
        <color indexed="8"/>
        <rFont val="Arial"/>
        <family val="2"/>
      </rPr>
      <t>34.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genteng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</si>
  <si>
    <r>
      <rPr>
        <sz val="10"/>
        <color indexed="8"/>
        <rFont val="Arial"/>
        <family val="2"/>
      </rPr>
      <t>35.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genteng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</si>
  <si>
    <r>
      <rPr>
        <sz val="10"/>
        <color indexed="8"/>
        <rFont val="Arial"/>
        <family val="2"/>
      </rPr>
      <t>36.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genteng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etal</t>
    </r>
  </si>
  <si>
    <r>
      <rPr>
        <sz val="10"/>
        <color indexed="8"/>
        <rFont val="Arial"/>
        <family val="2"/>
      </rPr>
      <t>37.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ap</t>
    </r>
  </si>
  <si>
    <r>
      <rPr>
        <sz val="10"/>
        <color indexed="8"/>
        <rFont val="Arial"/>
        <family val="2"/>
      </rPr>
      <t>38.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</si>
  <si>
    <r>
      <rPr>
        <sz val="10"/>
        <color indexed="8"/>
        <rFont val="Arial"/>
        <family val="2"/>
      </rPr>
      <t>39.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eng</t>
    </r>
  </si>
  <si>
    <r>
      <rPr>
        <sz val="10"/>
        <color indexed="8"/>
        <rFont val="Arial"/>
        <family val="2"/>
      </rPr>
      <t>40.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</si>
  <si>
    <r>
      <rPr>
        <sz val="10"/>
        <color indexed="8"/>
        <rFont val="Arial"/>
        <family val="2"/>
      </rPr>
      <t>41.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bang</t>
    </r>
  </si>
  <si>
    <r>
      <rPr>
        <sz val="10"/>
        <color indexed="8"/>
        <rFont val="Arial"/>
        <family val="2"/>
      </rPr>
      <t>42.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l</t>
    </r>
  </si>
  <si>
    <r>
      <rPr>
        <sz val="10"/>
        <color indexed="8"/>
        <rFont val="Arial"/>
        <family val="2"/>
      </rPr>
      <t xml:space="preserve">4.6.1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yu</t>
    </r>
  </si>
  <si>
    <t>1.   Pembuatan &amp; pemasangan kusen kayu kelas I</t>
  </si>
  <si>
    <t>2.   Pembuatan &amp; pemasangan kusen kayu kelas II dan III</t>
  </si>
  <si>
    <t>3.   Pembuatan &amp; pemasangan kayu klam kayu kelas II</t>
  </si>
  <si>
    <t>4.   Pembuatan &amp; pemasangan pintu klam kayu kelas III</t>
  </si>
  <si>
    <t>5.   Pembuatan &amp; pemasangan pintu panel kayu kelas I atau II</t>
  </si>
  <si>
    <r>
      <rPr>
        <sz val="10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&amp;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tu/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
</t>
    </r>
    <r>
      <rPr>
        <sz val="10"/>
        <color indexed="8"/>
        <rFont val="Arial"/>
        <family val="2"/>
      </rPr>
      <t>atau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II</t>
    </r>
  </si>
  <si>
    <r>
      <rPr>
        <sz val="10"/>
        <color indexed="8"/>
        <rFont val="Arial"/>
        <family val="2"/>
      </rPr>
      <t>7.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&amp;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tu/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
</t>
    </r>
    <r>
      <rPr>
        <sz val="10"/>
        <color indexed="8"/>
        <rFont val="Arial"/>
        <family val="2"/>
      </rPr>
      <t>atau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II</t>
    </r>
  </si>
  <si>
    <r>
      <rPr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&amp;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wo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ap</t>
    </r>
  </si>
  <si>
    <r>
      <rPr>
        <sz val="10"/>
        <color indexed="8"/>
        <rFont val="Arial"/>
        <family val="2"/>
      </rPr>
      <t>9.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&amp;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wo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e
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atau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II</t>
    </r>
  </si>
  <si>
    <t>10. Pembuatan &amp; pemasangan jalusi kusen kayu kelas I atau II</t>
  </si>
  <si>
    <r>
      <rPr>
        <sz val="10"/>
        <color indexed="8"/>
        <rFont val="Arial"/>
        <family val="2"/>
      </rPr>
      <t>11.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&amp;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ea</t>
    </r>
    <r>
      <rPr>
        <i/>
        <sz val="10"/>
        <color indexed="8"/>
        <rFont val="Arial"/>
        <family val="2"/>
      </rPr>
      <t>k</t>
    </r>
    <r>
      <rPr>
        <i/>
        <sz val="10"/>
        <color indexed="8"/>
        <rFont val="Arial"/>
        <family val="2"/>
      </rPr>
      <t>wo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e
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</si>
  <si>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buatan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&amp;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a
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II</t>
    </r>
  </si>
  <si>
    <t>13. Pemasangan kuda-kuda konvensional kayu kelas I,II,III</t>
  </si>
  <si>
    <t>14. Pemasangan kuda-kuda ekpose kayu kelas I</t>
  </si>
  <si>
    <t>15. Pemasangan konstruksi gordeng kayu kelas II</t>
  </si>
  <si>
    <t>16. Pemasangan rangka atap genteng keramik kayu kelas II</t>
  </si>
  <si>
    <t>17. Pemasangan rangka atap genteng beton kayu kelas II</t>
  </si>
  <si>
    <t>18. Pemasangan rangka atap sirap kayu kelas II</t>
  </si>
  <si>
    <t>19. Pemasangan rangka langit-langit 50x100 kayu kelas II &amp; III</t>
  </si>
  <si>
    <t>20. Pemasangan rangka langit-langit 60x60 kayu kelas II atau III</t>
  </si>
  <si>
    <t>21. Pemasangan listplank 3x20 kayu kelas I dan II</t>
  </si>
  <si>
    <t>22. Pemasangan listplank 3/30 kayu kelas I dan II</t>
  </si>
  <si>
    <t>23. Pemasangan rangka dinding pemisah kayu kelas II atau III</t>
  </si>
  <si>
    <r>
      <rPr>
        <sz val="10"/>
        <color indexed="8"/>
        <rFont val="Arial"/>
        <family val="2"/>
      </rPr>
      <t>24.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tea</t>
    </r>
    <r>
      <rPr>
        <i/>
        <sz val="10"/>
        <color indexed="8"/>
        <rFont val="Arial"/>
        <family val="2"/>
      </rPr>
      <t>k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ood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do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as
</t>
    </r>
    <r>
      <rPr>
        <sz val="10"/>
        <color indexed="8"/>
        <rFont val="Arial"/>
        <family val="2"/>
      </rPr>
      <t>II</t>
    </r>
  </si>
  <si>
    <r>
      <rPr>
        <sz val="10"/>
        <color indexed="8"/>
        <rFont val="Arial"/>
        <family val="2"/>
      </rPr>
      <t>25.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ood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as
</t>
    </r>
    <r>
      <rPr>
        <sz val="10"/>
        <color indexed="8"/>
        <rFont val="Arial"/>
        <family val="2"/>
      </rPr>
      <t>II</t>
    </r>
  </si>
  <si>
    <t>26. Pemasangan dinding lambrisering kayu kelas I</t>
  </si>
  <si>
    <r>
      <rPr>
        <sz val="10"/>
        <color indexed="8"/>
        <rFont val="Arial"/>
        <family val="2"/>
      </rPr>
      <t>27.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wo</t>
    </r>
    <r>
      <rPr>
        <i/>
        <sz val="10"/>
        <color indexed="8"/>
        <rFont val="Arial"/>
        <family val="2"/>
      </rPr>
      <t>od</t>
    </r>
  </si>
  <si>
    <t>28. Pemasangan dinding bilik rangka kayu kelas III</t>
  </si>
  <si>
    <r>
      <rPr>
        <sz val="10"/>
        <color indexed="8"/>
        <rFont val="Arial"/>
        <family val="2"/>
      </rPr>
      <t xml:space="preserve">4.6.2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&amp;
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</si>
  <si>
    <t>1.   Pemasangan 1 buah kunci tanam antik</t>
  </si>
  <si>
    <t>2.   Pemasangan 1 buah kunci tanam biasa</t>
  </si>
  <si>
    <t>3.   Pemasangan 1 buah kunci tanam Kamar Mandi</t>
  </si>
  <si>
    <t>4.   Pemasangan 1 buah kunci tanam silinder</t>
  </si>
  <si>
    <t>5.   Pemasangan 1 buah engsel pintu</t>
  </si>
  <si>
    <t>6.   Pemasangan 1 buah engsel jendela kupu-kupu</t>
  </si>
  <si>
    <t>7.   Pemasangan 1 buah engsel angin</t>
  </si>
  <si>
    <r>
      <rPr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ng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k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p</t>
    </r>
  </si>
  <si>
    <t>9.   Pemasangan 1 buah kait angin</t>
  </si>
  <si>
    <r>
      <rPr>
        <sz val="10"/>
        <color indexed="8"/>
        <rFont val="Arial"/>
        <family val="2"/>
      </rPr>
      <t>10.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doo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er</t>
    </r>
  </si>
  <si>
    <t>11. Pemasangan 1 buah slot</t>
  </si>
  <si>
    <r>
      <rPr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doo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>er</t>
    </r>
  </si>
  <si>
    <r>
      <rPr>
        <sz val="10"/>
        <color indexed="8"/>
        <rFont val="Arial"/>
        <family val="2"/>
      </rPr>
      <t>13.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doo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top</t>
    </r>
  </si>
  <si>
    <t>14. Pemasangan 1 buah rel pintu dorong</t>
  </si>
  <si>
    <t>15. Pemasangan 1 buah kunci lemari</t>
  </si>
  <si>
    <r>
      <rPr>
        <sz val="10"/>
        <color indexed="8"/>
        <rFont val="Arial"/>
        <family val="2"/>
      </rPr>
      <t>16.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</si>
  <si>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</si>
  <si>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</si>
  <si>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</si>
  <si>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</si>
  <si>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</si>
  <si>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</si>
  <si>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“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eme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</si>
  <si>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</si>
  <si>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 xml:space="preserve">4.7.1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nge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tan</t>
    </r>
  </si>
  <si>
    <r>
      <rPr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an/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</si>
  <si>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</si>
  <si>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</si>
  <si>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s
</t>
    </r>
    <r>
      <rPr>
        <sz val="10"/>
        <color indexed="8"/>
        <rFont val="Arial"/>
        <family val="2"/>
      </rPr>
      <t>pen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tup</t>
    </r>
  </si>
  <si>
    <r>
      <rPr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s
</t>
    </r>
    <r>
      <rPr>
        <sz val="10"/>
        <color indexed="8"/>
        <rFont val="Arial"/>
        <family val="2"/>
      </rPr>
      <t>pen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tup</t>
    </r>
  </si>
  <si>
    <t>6.   Pelaburan bidang kayu dgn teak oil</t>
  </si>
  <si>
    <r>
      <rPr>
        <sz val="10"/>
        <color indexed="8"/>
        <rFont val="Arial"/>
        <family val="2"/>
      </rPr>
      <t>7.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tur</t>
    </r>
  </si>
  <si>
    <r>
      <rPr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er</t>
    </r>
  </si>
  <si>
    <r>
      <rPr>
        <sz val="10"/>
        <color indexed="8"/>
        <rFont val="Arial"/>
        <family val="2"/>
      </rPr>
      <t>9.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da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</si>
  <si>
    <r>
      <rPr>
        <sz val="10"/>
        <color indexed="8"/>
        <rFont val="Arial"/>
        <family val="2"/>
      </rPr>
      <t>10.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</si>
  <si>
    <t>11. Pengecatan tembok lama</t>
  </si>
  <si>
    <r>
      <rPr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</si>
  <si>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apur</t>
    </r>
  </si>
  <si>
    <r>
      <rPr>
        <sz val="10"/>
        <color indexed="8"/>
        <rFont val="Arial"/>
        <family val="2"/>
      </rPr>
      <t>14.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dengan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apur</t>
    </r>
  </si>
  <si>
    <t>15. Pemasangan wall paper</t>
  </si>
  <si>
    <r>
      <rPr>
        <sz val="10"/>
        <color indexed="8"/>
        <rFont val="Arial"/>
        <family val="2"/>
      </rPr>
      <t>16.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e</t>
    </r>
  </si>
  <si>
    <r>
      <rPr>
        <sz val="10"/>
        <color indexed="8"/>
        <rFont val="Arial"/>
        <family val="2"/>
      </rPr>
      <t>17.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al
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is</t>
    </r>
  </si>
  <si>
    <r>
      <rPr>
        <sz val="10"/>
        <color indexed="8"/>
        <rFont val="Arial"/>
        <family val="2"/>
      </rPr>
      <t>18.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al
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is</t>
    </r>
  </si>
  <si>
    <r>
      <rPr>
        <sz val="10"/>
        <color indexed="8"/>
        <rFont val="Arial"/>
        <family val="2"/>
      </rPr>
      <t>19.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al
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is</t>
    </r>
  </si>
  <si>
    <r>
      <rPr>
        <sz val="10"/>
        <color indexed="8"/>
        <rFont val="Arial"/>
        <family val="2"/>
      </rPr>
      <t>20.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</si>
  <si>
    <r>
      <rPr>
        <sz val="10"/>
        <color indexed="8"/>
        <rFont val="Arial"/>
        <family val="2"/>
      </rPr>
      <t xml:space="preserve">5.1.1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aan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i
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edu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</si>
  <si>
    <r>
      <rPr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du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mono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k</t>
    </r>
  </si>
  <si>
    <t>2.   Pemasangan 1 buah closet jongkok porslen</t>
  </si>
  <si>
    <t>3.   Pemasangan 1 buah closet jongkok teraso</t>
  </si>
  <si>
    <t>4.   Pemasangan 1 buah urinoir</t>
  </si>
  <si>
    <t>5.   Pemasangan 1 buah wastafel</t>
  </si>
  <si>
    <r>
      <rPr>
        <sz val="10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0,30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</si>
  <si>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7.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be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</si>
  <si>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ta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</si>
  <si>
    <t>9.   Pemasangan 1 buah bedtube porslen</t>
  </si>
  <si>
    <r>
      <rPr>
        <sz val="10"/>
        <color indexed="8"/>
        <rFont val="Arial"/>
        <family val="2"/>
      </rPr>
      <t>10.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beton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</si>
  <si>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11.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be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ol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</si>
  <si>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untuk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bah</t>
    </r>
  </si>
  <si>
    <r>
      <rPr>
        <sz val="10"/>
        <color indexed="8"/>
        <rFont val="Arial"/>
        <family val="2"/>
      </rPr>
      <t>13.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untuk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bah</t>
    </r>
  </si>
  <si>
    <r>
      <rPr>
        <sz val="10"/>
        <color indexed="8"/>
        <rFont val="Arial"/>
        <family val="2"/>
      </rPr>
      <t>14.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</si>
  <si>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100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</si>
  <si>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t>16. Pemasangan 1 buah pak kontrol pasangan bata 30x30</t>
  </si>
  <si>
    <t>17. Pemasangan 1 buah pak kontrol pasangan bata 45x45</t>
  </si>
  <si>
    <t>18. Pemasangan 1 buah pak control pasangan bata 60x60</t>
  </si>
  <si>
    <t>19. Pemasangan 1 m’ pipa galvanis Ø ½”</t>
  </si>
  <si>
    <r>
      <rPr>
        <sz val="10"/>
        <color indexed="8"/>
        <rFont val="Arial"/>
        <family val="2"/>
      </rPr>
      <t>20.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¾”</t>
    </r>
  </si>
  <si>
    <r>
      <rPr>
        <sz val="10"/>
        <color indexed="8"/>
        <rFont val="Arial"/>
        <family val="2"/>
      </rPr>
      <t>21.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1”</t>
    </r>
  </si>
  <si>
    <r>
      <rPr>
        <sz val="10"/>
        <color indexed="8"/>
        <rFont val="Arial"/>
        <family val="2"/>
      </rPr>
      <t>22.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1/2”</t>
    </r>
  </si>
  <si>
    <r>
      <rPr>
        <sz val="10"/>
        <color indexed="8"/>
        <rFont val="Arial"/>
        <family val="2"/>
      </rPr>
      <t>23.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3”</t>
    </r>
  </si>
  <si>
    <r>
      <rPr>
        <sz val="10"/>
        <color indexed="8"/>
        <rFont val="Arial"/>
        <family val="2"/>
      </rPr>
      <t>24.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4”</t>
    </r>
  </si>
  <si>
    <r>
      <rPr>
        <sz val="10"/>
        <color indexed="8"/>
        <rFont val="Arial"/>
        <family val="2"/>
      </rPr>
      <t>25.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½”</t>
    </r>
  </si>
  <si>
    <r>
      <rPr>
        <sz val="10"/>
        <color indexed="8"/>
        <rFont val="Arial"/>
        <family val="2"/>
      </rPr>
      <t>26.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3/4”</t>
    </r>
  </si>
  <si>
    <r>
      <rPr>
        <sz val="10"/>
        <color indexed="8"/>
        <rFont val="Arial"/>
        <family val="2"/>
      </rPr>
      <t>27.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1”</t>
    </r>
  </si>
  <si>
    <r>
      <rPr>
        <sz val="10"/>
        <color indexed="8"/>
        <rFont val="Arial"/>
        <family val="2"/>
      </rPr>
      <t>28.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½”</t>
    </r>
  </si>
  <si>
    <r>
      <rPr>
        <sz val="10"/>
        <color indexed="8"/>
        <rFont val="Arial"/>
        <family val="2"/>
      </rPr>
      <t>29.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2”</t>
    </r>
  </si>
  <si>
    <r>
      <rPr>
        <sz val="10"/>
        <color indexed="8"/>
        <rFont val="Arial"/>
        <family val="2"/>
      </rPr>
      <t>30.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½”</t>
    </r>
  </si>
  <si>
    <t>31. Pemasangan 1 m’ pipa PVC tipe AW Ø 3”</t>
  </si>
  <si>
    <r>
      <rPr>
        <sz val="10"/>
        <color indexed="8"/>
        <rFont val="Arial"/>
        <family val="2"/>
      </rPr>
      <t>32.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’</t>
    </r>
    <r>
      <rPr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4”</t>
    </r>
  </si>
  <si>
    <r>
      <rPr>
        <sz val="10"/>
        <color indexed="8"/>
        <rFont val="Arial"/>
        <family val="2"/>
      </rPr>
      <t>33.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ta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es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teel</t>
    </r>
  </si>
  <si>
    <t>34. Pemasangan 1 buah bak cuci piring teraso</t>
  </si>
  <si>
    <t>35. Pemasangan 1 buah kran Ø ¾” atau ½”</t>
  </si>
  <si>
    <r>
      <rPr>
        <sz val="10"/>
        <color indexed="8"/>
        <rFont val="Arial"/>
        <family val="2"/>
      </rPr>
      <t>36.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in</t>
    </r>
  </si>
  <si>
    <r>
      <rPr>
        <sz val="10"/>
        <color indexed="8"/>
        <rFont val="Arial"/>
        <family val="2"/>
      </rPr>
      <t xml:space="preserve">8.4.1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 xml:space="preserve">aan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</si>
  <si>
    <t>1.   Pemasangan 1 m pipa PVC Ø 63 mm</t>
  </si>
  <si>
    <t>2.   Pemasangan 1 m pipa PVC Ø 90 mm</t>
  </si>
  <si>
    <t>3.   Pemasangan 1 m pipa PVC Ø 110 mm</t>
  </si>
  <si>
    <t>4.   Pemasangan 1 m pipa PVC Ø 150 mm</t>
  </si>
  <si>
    <t>5.   Pemasangan 1 m pipa PVC Ø 200 mm</t>
  </si>
  <si>
    <t>6.   Pemasangan 1 m pipa PVC Ø 250 mm</t>
  </si>
  <si>
    <t>7.   Pemasangan 1 m pipa PVC Ø 300 mm</t>
  </si>
  <si>
    <t>8.   Pemasangan 1 m pipa PVC Ø 400 mm</t>
  </si>
  <si>
    <t>9.   Pemasangan 1 m pipa PVC Ø 450 mm</t>
  </si>
  <si>
    <t>10. Pemasangan 1 m pipa PVC Ø 500 mm</t>
  </si>
  <si>
    <t>11. Pemasangan 1 m pipa PVC Ø 600 mm</t>
  </si>
  <si>
    <t>12. Pemasangan 1 m pipa PVC Ø 800 mm</t>
  </si>
  <si>
    <t>13. Pemasangan 1 m pipa PVC Ø 900 mm</t>
  </si>
  <si>
    <t>14. Pemasangan 1 m pipa PVC Ø 1000 mm</t>
  </si>
  <si>
    <t>15. Pemasangan 1 m pipa PVC Ø 1100 mm</t>
  </si>
  <si>
    <t>16. Pemasangan 1 m pipa PVC Ø 1200 mm</t>
  </si>
  <si>
    <t>17. Pemasangan 1 m pipa HDPE Ø 63 mm</t>
  </si>
  <si>
    <t>18. Pemasangan 1 m pipa HDPE Ø 100 mm</t>
  </si>
  <si>
    <t>19. Pemasangan 1 m pipa HDPE Ø 125 mm</t>
  </si>
  <si>
    <t>20. Pemasangan 1 m pipa HDPE Ø 150 mm</t>
  </si>
  <si>
    <t>21. Pemasangan 1 m pipa HDPE Ø 200 mm</t>
  </si>
  <si>
    <t>22. Pemasangan 1 m pipa HDPE Ø 250 mm</t>
  </si>
  <si>
    <t>23. Pemasangan 1 m pipa HDPE Ø 300 mm</t>
  </si>
  <si>
    <t>24. Pemasangan 1 m pipa HDPE Ø 400 mm</t>
  </si>
  <si>
    <t>25. Pemasangan 1 m pipa HDPE Ø 450 mm</t>
  </si>
  <si>
    <t>26. Pemasangan 1 m pipa HDPE Ø 500 mm</t>
  </si>
  <si>
    <t>27. Pemasangan 1 m pipa HDPE Ø 600 mm</t>
  </si>
  <si>
    <t>28. Pemasangan 1 m pipa HDPE Ø 800 mm</t>
  </si>
  <si>
    <t>29. Pemasangan 1 m pipa HDPE Ø 900 mm</t>
  </si>
  <si>
    <t>30. Pemasangan 1 m pipa HDPE Ø 1000 mm</t>
  </si>
  <si>
    <t>31. Pemasangan 1 m pipa HDPE Ø 1100 mm</t>
  </si>
  <si>
    <t>32. Pemasangan 1 m pipa HDPE Ø 1200 mm</t>
  </si>
  <si>
    <t>33. Pemasangan 1 m pipa GIP Ø 63 mm</t>
  </si>
  <si>
    <t>34. Pemasangan 1 m pipa GIP Ø 100 mm</t>
  </si>
  <si>
    <t>35. Pemasangan 1 m pipa GIP Ø 125 mm</t>
  </si>
  <si>
    <t>36. Pemasangan 1 m pipa GIP Ø 150 mm</t>
  </si>
  <si>
    <t>37. Pemasangan 1 m pipa GIP Ø 200 mm</t>
  </si>
  <si>
    <t>38. Pemasangan 1 m pipa GIP Ø 250 mm</t>
  </si>
  <si>
    <t>39. Pemasangan 1 m pipa GIP Ø 300 mm</t>
  </si>
  <si>
    <t>40. Pemasangan 1 m pipa GIP Ø 400 mm</t>
  </si>
  <si>
    <t>41. Pemasangan 1 m pipa GIP Ø 450 mm</t>
  </si>
  <si>
    <t>42. Pemasangan 1 m pipa GIP Ø 500 mm</t>
  </si>
  <si>
    <t>43. Pemasangan 1 m pipa GIP Ø 600 mm</t>
  </si>
  <si>
    <t>44. Pemasangan 1 m pipa GIP Ø 800 mm</t>
  </si>
  <si>
    <t>45. Pemasangan 1 m pipa GIP Ø 900 mm</t>
  </si>
  <si>
    <t>46. Pemasangan 1 m pipa GIP Ø 1000 mm</t>
  </si>
  <si>
    <t>47. Pemasangan 1 m pipa GIP Ø 1100 mm</t>
  </si>
  <si>
    <t>48. Pemasangan 1 m pipa GIP Ø 1200 mm</t>
  </si>
  <si>
    <t>49. Pemasangan 1 m pipa DCI Ø 100 mm</t>
  </si>
  <si>
    <t>50. Pemasangan 1 m pipa DCI Ø 125 mm</t>
  </si>
  <si>
    <t>51. Pemasangan 1 m pipa DCI Ø 150 mm</t>
  </si>
  <si>
    <t>52. Pemasangan 1 m pipa DCI Ø 200 mm</t>
  </si>
  <si>
    <t>53. Pemasangan 1 m pipa DCI Ø 250 mm</t>
  </si>
  <si>
    <t>54. Pemasangan 1 m pipa DCI Ø 300 mm</t>
  </si>
  <si>
    <t>55. Pemasangan 1 m pipa DCI Ø 400 mm</t>
  </si>
  <si>
    <t>56. Pemasangan 1 m pipa DCI Ø 450 mm</t>
  </si>
  <si>
    <t>57. Pemasangan 1 m pipa DCI Ø 500 mm</t>
  </si>
  <si>
    <t>58. Pemasangan 1 m pipa DCI Ø 600 mm</t>
  </si>
  <si>
    <t>59. Pemasangan 1 m pipa DCI Ø 800 mm</t>
  </si>
  <si>
    <t>60. Pemasangan 1 m pipa DCI Ø 900 mm</t>
  </si>
  <si>
    <t>61. Pemasangan 1 m pipa DCI Ø1000 mm</t>
  </si>
  <si>
    <t>62. Pemasangan 1 m pipa DCI Ø1100 mm</t>
  </si>
  <si>
    <t>63. Pemasangan 1 m pipa DCI Ø1200 mm</t>
  </si>
  <si>
    <t>64. Pemasangan 1 m pipa baja Ø 63 mm</t>
  </si>
  <si>
    <t>65. Pemasangan 1 m pipa baja Ø 100 mm</t>
  </si>
  <si>
    <t>66. Pemasangan 1 m pipa baja Ø 125 mm</t>
  </si>
  <si>
    <t>67. Pemasangan 1 m pipa baja Ø 150 mm</t>
  </si>
  <si>
    <t>68. Pemasangan 1 m pipa baja Ø 200 mm</t>
  </si>
  <si>
    <t>69. Pemasangan 1 m pipa baja Ø 250 mm</t>
  </si>
  <si>
    <t>70. Pemasangan 1 m pipa baja Ø 300 mm</t>
  </si>
  <si>
    <t>71. Pemasangan 1 m pipa baja Ø 400 mm</t>
  </si>
  <si>
    <t>72. Pemasangan 1 m pipa baja Ø 450 mm</t>
  </si>
  <si>
    <t>73. Pemasangan 1 m pipa baja Ø 500 mm</t>
  </si>
  <si>
    <t>74. Pemasangan 1 m pipa baja Ø 600 mm</t>
  </si>
  <si>
    <t>75. Pemasangan 1 m pipa baja Ø 800 mm</t>
  </si>
  <si>
    <t>76. Pemasangan 1 m pipa baja Ø 900 mm</t>
  </si>
  <si>
    <t>77. Pemasangan 1 m pipa baja Ø 1000 mm</t>
  </si>
  <si>
    <t>78. Pemasangan 1 m pipa baja Ø 1100 mm</t>
  </si>
  <si>
    <t>79. Pemasangan 1 m pipa baja Ø 1200 mm</t>
  </si>
  <si>
    <r>
      <rPr>
        <sz val="10"/>
        <color indexed="8"/>
        <rFont val="Arial"/>
        <family val="2"/>
      </rPr>
      <t xml:space="preserve">8.4.2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otong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</si>
  <si>
    <t>1    Pemotongan 1 buah pipa PVC Ø 63 mm</t>
  </si>
  <si>
    <t>2    Pemotongan 1 buah pipa PVC Ø 90 mm</t>
  </si>
  <si>
    <t>3    Pemotongan 1 buah pipa PVC Ø 110 mm</t>
  </si>
  <si>
    <t>4    Pemotongan 1 buah pipa PVC Ø 150 mm</t>
  </si>
  <si>
    <t>5    Pemotongan 1 buah pipa PVC Ø 200 mm</t>
  </si>
  <si>
    <t>6    Pemotongan 1 buah pipa PVC Ø 250 mm</t>
  </si>
  <si>
    <t>7    Pemotongan 1 buah pipa PVC Ø 300 mm</t>
  </si>
  <si>
    <t>8    Pemotongan 1 buah pipa PVC Ø 400 mm</t>
  </si>
  <si>
    <t>9    Pemotongan 1 buah pipa PVC Ø 450 mm</t>
  </si>
  <si>
    <t>10  Pemotongan 1 buah pipa PVC Ø 500 mm</t>
  </si>
  <si>
    <t>11  Pemotongan 1 buah pipa PVC Ø 600 mm</t>
  </si>
  <si>
    <t>12  Pemotongan 1 buah pipa PVC Ø 800 mm</t>
  </si>
  <si>
    <t>13  Pemotongan 1 buah pipa PVC Ø 900 mm</t>
  </si>
  <si>
    <t>14  Pemotongan 1 buah pipa PVC Ø 1000 mm</t>
  </si>
  <si>
    <t>15  Pemotongan 1 buah pipa PVC Ø 1100 mm</t>
  </si>
  <si>
    <t>16  Pemotongan 1 buah pipa PVC Ø 1200 mm</t>
  </si>
  <si>
    <t>17  Pemotongan 1 buah pipa HDPE Ø 63 mm</t>
  </si>
  <si>
    <t>18  Pemotongan 1 buah pipa HDPE Ø 100 mm</t>
  </si>
  <si>
    <t>19  Pemotongan 1 buah pipa HDPE Ø 125 mm</t>
  </si>
  <si>
    <t>20  Pemotongan 1 buah pipa HDPE Ø 150 mm</t>
  </si>
  <si>
    <t>21  Pemotongan 1 buah pipa HDPE Ø 200 mm</t>
  </si>
  <si>
    <t>22  Pemotongan 1 buah pipa HDPE Ø 250 mm</t>
  </si>
  <si>
    <t>23  Pemotongan 1 buah pipa HDPE Ø 300 mm</t>
  </si>
  <si>
    <t>24  Pemotongan 1 buah pipa HDPE Ø 400 mm</t>
  </si>
  <si>
    <t>25  Pemotongan 1 buah pipa HDPE Ø 450 mm</t>
  </si>
  <si>
    <t>26  Pemotongan 1 buah pipa HDPE Ø 500 mm</t>
  </si>
  <si>
    <t>27  Pemotongan 1 buah pipa HDPE Ø 600 mm</t>
  </si>
  <si>
    <t>28  Pemotongan 1 buah pipa HDPE Ø 800 mm</t>
  </si>
  <si>
    <t>29  Pemotongan 1 buah pipa HDPE Ø 900 mm</t>
  </si>
  <si>
    <t>30  Pemotongan 1 buah pipa HDPE Ø 1000 mm</t>
  </si>
  <si>
    <t>31  Pemotongan 1 buah pipa HDPE Ø 1100 mm</t>
  </si>
  <si>
    <t>32  Pemotongan 1 buah pipa HDPE Ø 1200 mm</t>
  </si>
  <si>
    <t>33  Pemotongan 1 buah pipa GIP Ø 63 mm</t>
  </si>
  <si>
    <t>34  Pemotongan 1 buah pipa GIP Ø 100 mm</t>
  </si>
  <si>
    <t>35  Pemotongan 1 buah pipa GIP Ø 125 mm</t>
  </si>
  <si>
    <t>36  Pemotongan 1 buah pipa GIP Ø 150 mm</t>
  </si>
  <si>
    <t>37  Pemotongan 1 buah pipa GIP Ø 200 mm</t>
  </si>
  <si>
    <t>38  Pemotongan 1 buah pipa GIP Ø 250 mm</t>
  </si>
  <si>
    <t>39  Pemotongan 1 buah pipa GIP Ø 300 mm</t>
  </si>
  <si>
    <t>40  Pemotongan 1 buah pipa GIP Ø 400 mm</t>
  </si>
  <si>
    <t>41  Pemotongan 1 buah pipa GIP Ø 450 mm</t>
  </si>
  <si>
    <t>42  Pemotongan 1 buah pipa GIP Ø 500 mm</t>
  </si>
  <si>
    <t>43  Pemotongan 1 buah pipa GIP Ø 600 mm</t>
  </si>
  <si>
    <t>44  Pemotongan 1 buah pipa GIP Ø 800 mm</t>
  </si>
  <si>
    <t>45  Pemotongan 1 buah pipa GIP Ø 900 mm</t>
  </si>
  <si>
    <t>46  Pemotongan 1 buah pipa GIP Ø 1000 mm</t>
  </si>
  <si>
    <t>47  Pemotongan 1 buah pipa GIP Ø 1100 mm</t>
  </si>
  <si>
    <t>48  Pemotongan 1 buah pipa GIP Ø 1200 mm</t>
  </si>
  <si>
    <t>49  Pemotongan 1 buah pipa DCI Ø 100 mm</t>
  </si>
  <si>
    <t>50  Pemotongan 1 buah pipa DCI Ø 125 mm</t>
  </si>
  <si>
    <t>51  Pemotongan 1 buah pipa DCI Ø 150 mm</t>
  </si>
  <si>
    <t>52  Pemotongan 1 buah pipa DCI Ø 200 mm</t>
  </si>
  <si>
    <t>53  Pemotongan 1 buah pipa DCI Ø 250 mm</t>
  </si>
  <si>
    <t>54  Pemotongan 1 buah pipa DCI Ø 300 mm</t>
  </si>
  <si>
    <t>55  Pemotongan 1 buah pipa DCI Ø 400 mm</t>
  </si>
  <si>
    <t>56  Pemotongan 1 buah pipa DCI Ø 450 mm</t>
  </si>
  <si>
    <t>57  Pemotongan 1 buah pipa DCI Ø 500 mm</t>
  </si>
  <si>
    <t>58  Pemotongan 1 buah pipa DCI Ø 600 mm</t>
  </si>
  <si>
    <t>59  Pemotongan 1 buah pipa DCI Ø 800 mm</t>
  </si>
  <si>
    <t>60  Pemotongan 1 buah pipa DCI Ø 900 mm</t>
  </si>
  <si>
    <t>61  Pemotongan 1 buah pipa DCI Ø 1000 mm</t>
  </si>
  <si>
    <t>62  Pemotongan 1 buah pipa DCI Ø 1100 mm</t>
  </si>
  <si>
    <t>63  Pemotongan 1 buah pipa DCI Ø 1200 mm</t>
  </si>
  <si>
    <t>64  Pemotongan 1 buah pipa baja Ø 63 mm</t>
  </si>
  <si>
    <t>65  Pemotongan 1 buah pipa baja Ø 100 mm</t>
  </si>
  <si>
    <t>66  Pemotongan 1 buah pipa baja Ø 125 mm</t>
  </si>
  <si>
    <t>67  Pemotongan 1 buah pipa baja Ø 150 mm</t>
  </si>
  <si>
    <t>68  Pemotongan 1 buah pipa baja Ø 200 mm</t>
  </si>
  <si>
    <t>69  Pemotongan 1 buah pipa baja Ø 250 mm</t>
  </si>
  <si>
    <t>70  Pemotongan 1 buah pipa baja Ø 300 mm</t>
  </si>
  <si>
    <t>71  Pemotongan 1 buah pipa baja Ø 400 mm</t>
  </si>
  <si>
    <t>72  Pemotongan 1 buah pipa baja Ø 450 mm</t>
  </si>
  <si>
    <t>73  Pemotongan 1 buah pipa baja Ø 500 mm</t>
  </si>
  <si>
    <t>74  Pemotongan 1 buah pipa baja Ø 600 mm</t>
  </si>
  <si>
    <t>75  Pemotongan 1 buah pipa baja Ø 800 mm</t>
  </si>
  <si>
    <t>76  Pemotongan 1 buah pipa baja Ø 900 mm</t>
  </si>
  <si>
    <t>77  Pemotongan 1 buah pipa baja Ø 1000 mm</t>
  </si>
  <si>
    <t>78  Pemotongan 1 buah pipa baja Ø 1100 mm</t>
  </si>
  <si>
    <t>79  Pemotongan 1 buah pipa baja Ø 1200 mm</t>
  </si>
  <si>
    <r>
      <rPr>
        <sz val="10"/>
        <color indexed="8"/>
        <rFont val="Arial"/>
        <family val="2"/>
      </rPr>
      <t xml:space="preserve">8.4.3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s
</t>
    </r>
    <r>
      <rPr>
        <sz val="10"/>
        <color indexed="8"/>
        <rFont val="Arial"/>
        <family val="2"/>
      </rPr>
      <t>Pi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</si>
  <si>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150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</si>
  <si>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</si>
  <si>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250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</si>
  <si>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</si>
  <si>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</si>
  <si>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450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</si>
  <si>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</si>
  <si>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</si>
  <si>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</si>
  <si>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</si>
  <si>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</si>
  <si>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</si>
  <si>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</si>
  <si>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</si>
  <si>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150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</si>
  <si>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</si>
  <si>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17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250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</si>
  <si>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</si>
  <si>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19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</si>
  <si>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450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</si>
  <si>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</si>
  <si>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</si>
  <si>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</si>
  <si>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</si>
  <si>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</si>
  <si>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</si>
  <si>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27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1100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</si>
  <si>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28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angan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1200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</si>
  <si>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 xml:space="preserve">8.4.4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</si>
  <si>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</si>
  <si>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</si>
  <si>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150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</si>
  <si>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</si>
  <si>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250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</si>
  <si>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</si>
  <si>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</si>
  <si>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450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</si>
  <si>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</si>
  <si>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</si>
  <si>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</si>
  <si>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bung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ah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ada
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</si>
  <si>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 xml:space="preserve">8.4.5
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gete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</si>
  <si>
    <t>1   Pengetesan 1 m pipa Ø 50 mm</t>
  </si>
  <si>
    <t>2   Pengetesan 1 m pipa Ø 75 mm</t>
  </si>
  <si>
    <t>3   Pengetesan 1 m pipa Ø 100 mm</t>
  </si>
  <si>
    <t>4   Pengetesan 1 m pipa Ø 150 mm</t>
  </si>
  <si>
    <t>5   Pengetesan 1 m pipa Ø 200 mm</t>
  </si>
  <si>
    <t>6   Pengetesan 1 m ppipa Ø 250 mm</t>
  </si>
  <si>
    <t>7   Pengetesan 1 m pipa Ø 300 mm</t>
  </si>
  <si>
    <t>8   Pengetesan 1 m pipa Ø 400 mm</t>
  </si>
  <si>
    <t>9   Pengetesan 1 m pipa Ø 500 mm</t>
  </si>
  <si>
    <t>10 Pengetesan 1 m pipa Ø 600 mm</t>
  </si>
  <si>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rga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tu</t>
    </r>
    <r>
      <rPr>
        <b/>
        <sz val="9"/>
        <color indexed="8"/>
        <rFont val="Arial"/>
        <family val="2"/>
      </rPr>
      <t xml:space="preserve">an
</t>
    </r>
    <r>
      <rPr>
        <b/>
        <sz val="9"/>
        <color indexed="8"/>
        <rFont val="Arial"/>
        <family val="2"/>
      </rPr>
      <t>(Rp)</t>
    </r>
  </si>
  <si>
    <r>
      <rPr>
        <b/>
        <sz val="9"/>
        <color indexed="8"/>
        <rFont val="Arial"/>
        <family val="2"/>
      </rPr>
      <t>J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 xml:space="preserve">ah
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rga
</t>
    </r>
    <r>
      <rPr>
        <b/>
        <sz val="9"/>
        <color indexed="8"/>
        <rFont val="Arial"/>
        <family val="2"/>
      </rPr>
      <t>(Rp)</t>
    </r>
  </si>
  <si>
    <t>A</t>
  </si>
  <si>
    <t>TENAGA</t>
  </si>
  <si>
    <t>Pekerja</t>
  </si>
  <si>
    <t>L.01</t>
  </si>
  <si>
    <t>OH</t>
  </si>
  <si>
    <t>0,400</t>
  </si>
  <si>
    <t>Tukang Kayu</t>
  </si>
  <si>
    <t>L.02</t>
  </si>
  <si>
    <t>0,200</t>
  </si>
  <si>
    <t>Kepala Tukang</t>
  </si>
  <si>
    <t>L.03</t>
  </si>
  <si>
    <t>0,020</t>
  </si>
  <si>
    <t>Mandor</t>
  </si>
  <si>
    <t>L.04</t>
  </si>
  <si>
    <t>JUMLAH TENAGA KERJA</t>
  </si>
  <si>
    <t>B</t>
  </si>
  <si>
    <t>BAHAN</t>
  </si>
  <si>
    <t>Batang</t>
  </si>
  <si>
    <t>Semen portland</t>
  </si>
  <si>
    <t>Kg</t>
  </si>
  <si>
    <t>Pasir beton</t>
  </si>
  <si>
    <r>
      <rPr>
        <sz val="9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</si>
  <si>
    <t>0,005</t>
  </si>
  <si>
    <t>0,009</t>
  </si>
  <si>
    <t>0,072</t>
  </si>
  <si>
    <t>0,060</t>
  </si>
  <si>
    <t>Liter</t>
  </si>
  <si>
    <t>JUMLAH HARGA BAHAN</t>
  </si>
  <si>
    <t>C</t>
  </si>
  <si>
    <t>PERALATAN</t>
  </si>
  <si>
    <t>JUMLAH HARGA ALAT</t>
  </si>
  <si>
    <t>D</t>
  </si>
  <si>
    <t>Jumlah (A+B+C)</t>
  </si>
  <si>
    <t>E</t>
  </si>
  <si>
    <t>Overhead &amp; Profit (Contoh 15 %)</t>
  </si>
  <si>
    <t>15% x D</t>
  </si>
  <si>
    <t>F</t>
  </si>
  <si>
    <t>Harga Satuan Pekerjaan (D+E)</t>
  </si>
  <si>
    <t>1,250</t>
  </si>
  <si>
    <t>Lbr</t>
  </si>
  <si>
    <t>0,45</t>
  </si>
  <si>
    <t>0,300</t>
  </si>
  <si>
    <t>1,00</t>
  </si>
  <si>
    <t>2,000</t>
  </si>
  <si>
    <t>0,10</t>
  </si>
  <si>
    <t>0,01</t>
  </si>
  <si>
    <t>0,12</t>
  </si>
  <si>
    <t>0,02</t>
  </si>
  <si>
    <t>0,007</t>
  </si>
  <si>
    <t>Tukang batu</t>
  </si>
  <si>
    <t>0,180</t>
  </si>
  <si>
    <t>Paku biasa</t>
  </si>
  <si>
    <t>0,080</t>
  </si>
  <si>
    <t>Besi strip</t>
  </si>
  <si>
    <t>1,100</t>
  </si>
  <si>
    <t>Semen Portland</t>
  </si>
  <si>
    <t>Pasir pasang</t>
  </si>
  <si>
    <t>0,150</t>
  </si>
  <si>
    <t>0,100</t>
  </si>
  <si>
    <t>Bata merah</t>
  </si>
  <si>
    <t>Bh</t>
  </si>
  <si>
    <t>30,000</t>
  </si>
  <si>
    <t>Seng plat</t>
  </si>
  <si>
    <t>0,250</t>
  </si>
  <si>
    <t>1,50</t>
  </si>
  <si>
    <t>Kepala tukang</t>
  </si>
  <si>
    <t>0,15</t>
  </si>
  <si>
    <t>0,05</t>
  </si>
  <si>
    <t>3,00</t>
  </si>
  <si>
    <t>0,700</t>
  </si>
  <si>
    <t>1,500</t>
  </si>
  <si>
    <t>2,00</t>
  </si>
  <si>
    <t>0,20</t>
  </si>
  <si>
    <t>1,70</t>
  </si>
  <si>
    <t>0,210</t>
  </si>
  <si>
    <t>0,03</t>
  </si>
  <si>
    <r>
      <rPr>
        <b/>
        <sz val="10"/>
        <color indexed="8"/>
        <rFont val="Arial"/>
        <family val="2"/>
      </rPr>
      <t>No</t>
    </r>
  </si>
  <si>
    <r>
      <rPr>
        <b/>
        <sz val="10"/>
        <color indexed="8"/>
        <rFont val="Arial"/>
        <family val="2"/>
      </rPr>
      <t>U</t>
    </r>
    <r>
      <rPr>
        <b/>
        <sz val="10"/>
        <color indexed="8"/>
        <rFont val="Arial"/>
        <family val="2"/>
      </rPr>
      <t>r</t>
    </r>
    <r>
      <rPr>
        <b/>
        <sz val="10"/>
        <color indexed="8"/>
        <rFont val="Arial"/>
        <family val="2"/>
      </rPr>
      <t>aian</t>
    </r>
  </si>
  <si>
    <r>
      <rPr>
        <b/>
        <sz val="10"/>
        <color indexed="8"/>
        <rFont val="Arial"/>
        <family val="2"/>
      </rPr>
      <t>K</t>
    </r>
    <r>
      <rPr>
        <b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d</t>
    </r>
    <r>
      <rPr>
        <b/>
        <sz val="10"/>
        <color indexed="8"/>
        <rFont val="Arial"/>
        <family val="2"/>
      </rPr>
      <t>e</t>
    </r>
  </si>
  <si>
    <r>
      <rPr>
        <b/>
        <sz val="10"/>
        <color indexed="8"/>
        <rFont val="Arial"/>
        <family val="2"/>
      </rPr>
      <t>S</t>
    </r>
    <r>
      <rPr>
        <b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u</t>
    </r>
    <r>
      <rPr>
        <b/>
        <sz val="10"/>
        <color indexed="8"/>
        <rFont val="Arial"/>
        <family val="2"/>
      </rPr>
      <t>an</t>
    </r>
  </si>
  <si>
    <r>
      <rPr>
        <b/>
        <sz val="10"/>
        <color indexed="8"/>
        <rFont val="Arial"/>
        <family val="2"/>
      </rPr>
      <t>K</t>
    </r>
    <r>
      <rPr>
        <b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f</t>
    </r>
    <r>
      <rPr>
        <b/>
        <sz val="10"/>
        <color indexed="8"/>
        <rFont val="Arial"/>
        <family val="2"/>
      </rPr>
      <t>isien</t>
    </r>
  </si>
  <si>
    <r>
      <rPr>
        <b/>
        <sz val="10"/>
        <color indexed="8"/>
        <rFont val="Arial"/>
        <family val="2"/>
      </rPr>
      <t>Ha</t>
    </r>
    <r>
      <rPr>
        <b/>
        <sz val="10"/>
        <color indexed="8"/>
        <rFont val="Arial"/>
        <family val="2"/>
      </rPr>
      <t>r</t>
    </r>
    <r>
      <rPr>
        <b/>
        <sz val="10"/>
        <color indexed="8"/>
        <rFont val="Arial"/>
        <family val="2"/>
      </rPr>
      <t>g</t>
    </r>
    <r>
      <rPr>
        <b/>
        <sz val="10"/>
        <color indexed="8"/>
        <rFont val="Arial"/>
        <family val="2"/>
      </rPr>
      <t xml:space="preserve">a
</t>
    </r>
    <r>
      <rPr>
        <b/>
        <sz val="10"/>
        <color indexed="8"/>
        <rFont val="Arial"/>
        <family val="2"/>
      </rPr>
      <t>S</t>
    </r>
    <r>
      <rPr>
        <b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u</t>
    </r>
    <r>
      <rPr>
        <b/>
        <sz val="10"/>
        <color indexed="8"/>
        <rFont val="Arial"/>
        <family val="2"/>
      </rPr>
      <t xml:space="preserve">an
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R</t>
    </r>
    <r>
      <rPr>
        <b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</si>
  <si>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u</t>
    </r>
    <r>
      <rPr>
        <b/>
        <sz val="10"/>
        <color indexed="8"/>
        <rFont val="Arial"/>
        <family val="2"/>
      </rPr>
      <t xml:space="preserve">mlah
</t>
    </r>
    <r>
      <rPr>
        <b/>
        <sz val="10"/>
        <color indexed="8"/>
        <rFont val="Arial"/>
        <family val="2"/>
      </rPr>
      <t>Ha</t>
    </r>
    <r>
      <rPr>
        <b/>
        <sz val="10"/>
        <color indexed="8"/>
        <rFont val="Arial"/>
        <family val="2"/>
      </rPr>
      <t>r</t>
    </r>
    <r>
      <rPr>
        <b/>
        <sz val="10"/>
        <color indexed="8"/>
        <rFont val="Arial"/>
        <family val="2"/>
      </rPr>
      <t>g</t>
    </r>
    <r>
      <rPr>
        <b/>
        <sz val="10"/>
        <color indexed="8"/>
        <rFont val="Arial"/>
        <family val="2"/>
      </rPr>
      <t xml:space="preserve">a
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R</t>
    </r>
    <r>
      <rPr>
        <b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>)</t>
    </r>
  </si>
  <si>
    <t>0,30</t>
  </si>
  <si>
    <t>0,036</t>
  </si>
  <si>
    <t>kg</t>
  </si>
  <si>
    <t>0,08</t>
  </si>
  <si>
    <t>1,000</t>
  </si>
  <si>
    <t>Batu belah</t>
  </si>
  <si>
    <t>0,090</t>
  </si>
  <si>
    <t>0,010</t>
  </si>
  <si>
    <t>0,333</t>
  </si>
  <si>
    <t>0,042</t>
  </si>
  <si>
    <t>Tukang</t>
  </si>
  <si>
    <t>0,004</t>
  </si>
  <si>
    <t>0,002</t>
  </si>
  <si>
    <t>0,375</t>
  </si>
  <si>
    <t>0,125</t>
  </si>
  <si>
    <t>0,012</t>
  </si>
  <si>
    <t>0,019</t>
  </si>
  <si>
    <t>Semen PC</t>
  </si>
  <si>
    <t>0,074</t>
  </si>
  <si>
    <t>0,750</t>
  </si>
  <si>
    <t>0,025</t>
  </si>
  <si>
    <t>0,045</t>
  </si>
  <si>
    <t>1,050</t>
  </si>
  <si>
    <t>0,067</t>
  </si>
  <si>
    <t>0,032</t>
  </si>
  <si>
    <t>1,200</t>
  </si>
  <si>
    <t>0,050</t>
  </si>
  <si>
    <t>0,500</t>
  </si>
  <si>
    <t>Pasir urug</t>
  </si>
  <si>
    <t>0,800</t>
  </si>
  <si>
    <t>0,040</t>
  </si>
  <si>
    <t>Kapur Padam</t>
  </si>
  <si>
    <t>0,135</t>
  </si>
  <si>
    <t>Pasir Pasang</t>
  </si>
  <si>
    <t>0,948</t>
  </si>
  <si>
    <t>0,015</t>
  </si>
  <si>
    <t>6,000</t>
  </si>
  <si>
    <r>
      <rPr>
        <b/>
        <sz val="9"/>
        <color indexed="8"/>
        <rFont val="Calibri"/>
        <family val="2"/>
      </rPr>
      <t>m</t>
    </r>
    <r>
      <rPr>
        <b/>
        <sz val="6"/>
        <color indexed="8"/>
        <rFont val="Calibri"/>
        <family val="2"/>
      </rPr>
      <t>3</t>
    </r>
  </si>
  <si>
    <t>Tukang Batu</t>
  </si>
  <si>
    <t>0,075</t>
  </si>
  <si>
    <t>Semen Portlan</t>
  </si>
  <si>
    <t>0,520</t>
  </si>
  <si>
    <t>0,544</t>
  </si>
  <si>
    <t>0,170</t>
  </si>
  <si>
    <t>0,340</t>
  </si>
  <si>
    <t>0,147</t>
  </si>
  <si>
    <t>0,131</t>
  </si>
  <si>
    <t>0,390</t>
  </si>
  <si>
    <t>0,039</t>
  </si>
  <si>
    <t>0,432</t>
  </si>
  <si>
    <t>0,850</t>
  </si>
  <si>
    <t>0,085</t>
  </si>
  <si>
    <t>0,480</t>
  </si>
  <si>
    <t>Pasir Beton</t>
  </si>
  <si>
    <t>0,312</t>
  </si>
  <si>
    <t>Kerikil</t>
  </si>
  <si>
    <t>Kawat beton</t>
  </si>
  <si>
    <t>1,800</t>
  </si>
  <si>
    <t>2,400</t>
  </si>
  <si>
    <t>0,450</t>
  </si>
  <si>
    <t>0,028</t>
  </si>
  <si>
    <t>0,083</t>
  </si>
  <si>
    <t>Kerikil (Maks 30mm)</t>
  </si>
  <si>
    <t>Air</t>
  </si>
  <si>
    <t>2,100</t>
  </si>
  <si>
    <t>0,350</t>
  </si>
  <si>
    <t>0,035</t>
  </si>
  <si>
    <t>0,105</t>
  </si>
  <si>
    <t>0,030</t>
  </si>
  <si>
    <t>0,003</t>
  </si>
  <si>
    <t>m</t>
  </si>
  <si>
    <t>0,070</t>
  </si>
  <si>
    <t>Tukang Besi</t>
  </si>
  <si>
    <t>0,001</t>
  </si>
  <si>
    <t>0,260</t>
  </si>
  <si>
    <t>0,026</t>
  </si>
  <si>
    <t>Kayu kelas III</t>
  </si>
  <si>
    <t>Minyak bekisting</t>
  </si>
  <si>
    <t>Paku 5 cm – 10 cm</t>
  </si>
  <si>
    <t>0,033</t>
  </si>
  <si>
    <t>Paku 5 cm – 12 cm</t>
  </si>
  <si>
    <t>0,018</t>
  </si>
  <si>
    <t>Buah</t>
  </si>
  <si>
    <t>4,000</t>
  </si>
  <si>
    <t>0,008</t>
  </si>
  <si>
    <t>0,600</t>
  </si>
  <si>
    <t>Tukang kayu</t>
  </si>
  <si>
    <t>0,262</t>
  </si>
  <si>
    <t>0,265</t>
  </si>
  <si>
    <t>Overhead &amp; Profit (Contoh 15%)</t>
  </si>
  <si>
    <t>0,283</t>
  </si>
  <si>
    <t>0,270</t>
  </si>
  <si>
    <t>3,000</t>
  </si>
  <si>
    <t>4,500</t>
  </si>
  <si>
    <t>M3</t>
  </si>
  <si>
    <t>3,500</t>
  </si>
  <si>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</si>
  <si>
    <t>0,320</t>
  </si>
  <si>
    <t>3,200</t>
  </si>
  <si>
    <t>1,600</t>
  </si>
  <si>
    <t>0,140</t>
  </si>
  <si>
    <t>Lembar</t>
  </si>
  <si>
    <t>0,120</t>
  </si>
  <si>
    <t>0,240</t>
  </si>
  <si>
    <t>0,006</t>
  </si>
  <si>
    <t>0,297</t>
  </si>
  <si>
    <t>3,600</t>
  </si>
  <si>
    <t>0,132</t>
  </si>
  <si>
    <t>0,022</t>
  </si>
  <si>
    <t>L</t>
  </si>
  <si>
    <t>0,165</t>
  </si>
  <si>
    <t>0,198</t>
  </si>
  <si>
    <t>0,248</t>
  </si>
  <si>
    <t>0,041</t>
  </si>
  <si>
    <t>0,013</t>
  </si>
  <si>
    <t>0,038</t>
  </si>
  <si>
    <t>0,043</t>
  </si>
  <si>
    <t>0,693</t>
  </si>
  <si>
    <t>0,048</t>
  </si>
  <si>
    <t>0,046</t>
  </si>
  <si>
    <t>0,053</t>
  </si>
  <si>
    <t>0,089</t>
  </si>
  <si>
    <t>0,071</t>
  </si>
  <si>
    <t>0,024</t>
  </si>
  <si>
    <t>0,064</t>
  </si>
  <si>
    <t>0,128</t>
  </si>
  <si>
    <t>0,034</t>
  </si>
  <si>
    <t>0,073</t>
  </si>
  <si>
    <t>0,069</t>
  </si>
  <si>
    <t>0,242</t>
  </si>
  <si>
    <t>0,037</t>
  </si>
  <si>
    <t>0,061</t>
  </si>
  <si>
    <t>0,122</t>
  </si>
  <si>
    <t>Solar</t>
  </si>
  <si>
    <t>1,10</t>
  </si>
  <si>
    <t>0,166</t>
  </si>
  <si>
    <t>2,20</t>
  </si>
  <si>
    <t>0,367</t>
  </si>
  <si>
    <t>0,220</t>
  </si>
  <si>
    <t>0,011</t>
  </si>
  <si>
    <r>
      <rPr>
        <sz val="10"/>
        <color indexed="8"/>
        <rFont val="Arial"/>
        <family val="2"/>
      </rPr>
      <t>L.03</t>
    </r>
  </si>
  <si>
    <r>
      <rPr>
        <sz val="10"/>
        <color indexed="8"/>
        <rFont val="Arial"/>
        <family val="2"/>
      </rPr>
      <t>OH</t>
    </r>
  </si>
  <si>
    <t>Minyak pelumas</t>
  </si>
  <si>
    <t>Tukang Las Biasa</t>
  </si>
  <si>
    <t>0,052</t>
  </si>
  <si>
    <t>15,000</t>
  </si>
  <si>
    <t>Besi plat baja</t>
  </si>
  <si>
    <t>Kawat las</t>
  </si>
  <si>
    <t>0,065</t>
  </si>
  <si>
    <t>Pengelasan</t>
  </si>
  <si>
    <t>cm</t>
  </si>
  <si>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2</t>
    </r>
  </si>
  <si>
    <t>0,440</t>
  </si>
  <si>
    <t>0,044</t>
  </si>
  <si>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hu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us
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um</t>
    </r>
  </si>
  <si>
    <r>
      <rPr>
        <sz val="10"/>
        <color indexed="8"/>
        <rFont val="Arial"/>
        <family val="2"/>
      </rPr>
      <t>Ro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or
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um</t>
    </r>
  </si>
  <si>
    <t>0,0043</t>
  </si>
  <si>
    <t>0,0021</t>
  </si>
  <si>
    <t>Profil alluminium</t>
  </si>
  <si>
    <t>Skrup fixer</t>
  </si>
  <si>
    <t>buah</t>
  </si>
  <si>
    <t>Sealant</t>
  </si>
  <si>
    <t>Tube</t>
  </si>
  <si>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hu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us
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um</t>
    </r>
  </si>
  <si>
    <t>0,0085</t>
  </si>
  <si>
    <t>0,0042</t>
  </si>
  <si>
    <t>4,400</t>
  </si>
  <si>
    <t>Alluminium strip</t>
  </si>
  <si>
    <t>14,600</t>
  </si>
  <si>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ang
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</si>
  <si>
    <t>Pintu alluminium</t>
  </si>
  <si>
    <t>Profil kaca</t>
  </si>
  <si>
    <r>
      <rPr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n</t>
    </r>
    <r>
      <rPr>
        <i/>
        <sz val="10"/>
        <color indexed="8"/>
        <rFont val="Arial"/>
        <family val="2"/>
      </rPr>
      <t>et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ons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nds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n
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al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nds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i)</t>
    </r>
  </si>
  <si>
    <r>
      <rPr>
        <sz val="10"/>
        <color indexed="8"/>
        <rFont val="Arial"/>
        <family val="2"/>
      </rPr>
      <t>m</t>
    </r>
    <r>
      <rPr>
        <b/>
        <sz val="6"/>
        <color indexed="8"/>
        <rFont val="Arial"/>
        <family val="2"/>
      </rPr>
      <t>2</t>
    </r>
  </si>
  <si>
    <t>1,670</t>
  </si>
  <si>
    <t>Tukang Las</t>
  </si>
  <si>
    <t>0,167</t>
  </si>
  <si>
    <t>6,177</t>
  </si>
  <si>
    <t>27,080</t>
  </si>
  <si>
    <t>Kawat nyamuk</t>
  </si>
  <si>
    <t>11,11</t>
  </si>
  <si>
    <t>Baja strip (0,2 x 2) cm</t>
  </si>
  <si>
    <t>1,716</t>
  </si>
  <si>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end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)</t>
    </r>
  </si>
  <si>
    <r>
      <rPr>
        <sz val="6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</si>
  <si>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1,1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</si>
  <si>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up
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–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2,5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</si>
  <si>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t>10,000</t>
  </si>
  <si>
    <t>7,000</t>
  </si>
  <si>
    <t>Paku 1 cm - 2,5 cm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</si>
  <si>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II
</t>
    </r>
    <r>
      <rPr>
        <sz val="10"/>
        <color indexed="8"/>
        <rFont val="Arial"/>
        <family val="2"/>
      </rPr>
      <t>atau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III</t>
    </r>
  </si>
  <si>
    <t>Paku 1 cm – 2,5 cm</t>
  </si>
  <si>
    <t>No</t>
  </si>
  <si>
    <t>Uraian</t>
  </si>
  <si>
    <t>Kode</t>
  </si>
  <si>
    <t>Satuan</t>
  </si>
  <si>
    <t>Koefisien</t>
  </si>
  <si>
    <r>
      <rPr>
        <sz val="10"/>
        <color indexed="8"/>
        <rFont val="Arial"/>
        <family val="2"/>
      </rPr>
      <t>Rang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etal
</t>
    </r>
    <r>
      <rPr>
        <sz val="10"/>
        <color indexed="8"/>
        <rFont val="Arial"/>
        <family val="2"/>
      </rPr>
      <t>ho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40</t>
    </r>
    <r>
      <rPr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>40.2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</si>
  <si>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t>M1</t>
  </si>
  <si>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s
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pe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uatan,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as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)</t>
    </r>
  </si>
  <si>
    <t>Ls</t>
  </si>
  <si>
    <t>100%xrangka</t>
  </si>
  <si>
    <t>140,000</t>
  </si>
  <si>
    <t>43,5</t>
  </si>
  <si>
    <t>32,950</t>
  </si>
  <si>
    <t>0,091</t>
  </si>
  <si>
    <t>26,550</t>
  </si>
  <si>
    <t>0,093</t>
  </si>
  <si>
    <t>22,200</t>
  </si>
  <si>
    <t>0,102</t>
  </si>
  <si>
    <t>18,500</t>
  </si>
  <si>
    <t>10,080</t>
  </si>
  <si>
    <t>0,0275</t>
  </si>
  <si>
    <t>0,0925</t>
  </si>
  <si>
    <t>70,000</t>
  </si>
  <si>
    <t>18,950</t>
  </si>
  <si>
    <t>14,370</t>
  </si>
  <si>
    <t>11,500</t>
  </si>
  <si>
    <t>9,680</t>
  </si>
  <si>
    <t>8,320</t>
  </si>
  <si>
    <t>0,049</t>
  </si>
  <si>
    <t>6,500</t>
  </si>
  <si>
    <t>Semen Merah</t>
  </si>
  <si>
    <t>0,014</t>
  </si>
  <si>
    <t>HB-20</t>
  </si>
  <si>
    <t>12,500</t>
  </si>
  <si>
    <t>30,320</t>
  </si>
  <si>
    <t>0,7280</t>
  </si>
  <si>
    <t>Besi angker diameter 8</t>
  </si>
  <si>
    <t>0,280</t>
  </si>
  <si>
    <t>24,260</t>
  </si>
  <si>
    <t>0,772</t>
  </si>
  <si>
    <t>Besi angker dia 8</t>
  </si>
  <si>
    <t>0,016</t>
  </si>
  <si>
    <t>HB-15</t>
  </si>
  <si>
    <t>22,740</t>
  </si>
  <si>
    <t>0,550</t>
  </si>
  <si>
    <t>18,200</t>
  </si>
  <si>
    <t>0,582</t>
  </si>
  <si>
    <t>HB-10</t>
  </si>
  <si>
    <t>15,160</t>
  </si>
  <si>
    <t>0,364</t>
  </si>
  <si>
    <t>12,130</t>
  </si>
  <si>
    <t>0,388</t>
  </si>
  <si>
    <t>Bata rooster</t>
  </si>
  <si>
    <t>11,000</t>
  </si>
  <si>
    <t>Bata berongga</t>
  </si>
  <si>
    <t>14,000</t>
  </si>
  <si>
    <t>.Uraian</t>
  </si>
  <si>
    <t>1.   PC</t>
  </si>
  <si>
    <t>15,504</t>
  </si>
  <si>
    <t>2.   PP</t>
  </si>
  <si>
    <t>10,224</t>
  </si>
  <si>
    <t>7,776</t>
  </si>
  <si>
    <t>0,023</t>
  </si>
  <si>
    <t>6,240</t>
  </si>
  <si>
    <t>5,184</t>
  </si>
  <si>
    <t>4,416</t>
  </si>
  <si>
    <t>0,027</t>
  </si>
  <si>
    <t>3,936</t>
  </si>
  <si>
    <t>3,456</t>
  </si>
  <si>
    <t>0,029</t>
  </si>
  <si>
    <t>0,360</t>
  </si>
  <si>
    <t>5,760</t>
  </si>
  <si>
    <t>2.   KP</t>
  </si>
  <si>
    <t>3.   PP</t>
  </si>
  <si>
    <t>1.   SM</t>
  </si>
  <si>
    <t>13,632</t>
  </si>
  <si>
    <t>10,368</t>
  </si>
  <si>
    <t>0,031</t>
  </si>
  <si>
    <t>6,912</t>
  </si>
  <si>
    <t>5,888</t>
  </si>
  <si>
    <t>PC</t>
  </si>
  <si>
    <t>PP</t>
  </si>
  <si>
    <t>0,225</t>
  </si>
  <si>
    <t>Batu granit</t>
  </si>
  <si>
    <t>Batu traso</t>
  </si>
  <si>
    <t>4,320</t>
  </si>
  <si>
    <t>3,108</t>
  </si>
  <si>
    <t>6,340</t>
  </si>
  <si>
    <t>3,250</t>
  </si>
  <si>
    <t>Ubin abu-abu</t>
  </si>
  <si>
    <t>6,63</t>
  </si>
  <si>
    <t>9,80</t>
  </si>
  <si>
    <t>11,87</t>
  </si>
  <si>
    <t>10,00</t>
  </si>
  <si>
    <t>26,50</t>
  </si>
  <si>
    <t>10,40</t>
  </si>
  <si>
    <t>Ubin warna</t>
  </si>
  <si>
    <t>Semen warna</t>
  </si>
  <si>
    <t>1,30</t>
  </si>
  <si>
    <t>0,13</t>
  </si>
  <si>
    <t>1,62</t>
  </si>
  <si>
    <t>Ubin teraso</t>
  </si>
  <si>
    <t>0,130</t>
  </si>
  <si>
    <t>Ubin granit</t>
  </si>
  <si>
    <t>Ubin teralux</t>
  </si>
  <si>
    <t>0,24</t>
  </si>
  <si>
    <t>Ubin teralux marmer</t>
  </si>
  <si>
    <t>3,10</t>
  </si>
  <si>
    <t>9,60</t>
  </si>
  <si>
    <t>0,25</t>
  </si>
  <si>
    <t>0,26</t>
  </si>
  <si>
    <t>0,09</t>
  </si>
  <si>
    <t>Plint ubin PC</t>
  </si>
  <si>
    <t>5,30</t>
  </si>
  <si>
    <t>1,65</t>
  </si>
  <si>
    <t>3,53</t>
  </si>
  <si>
    <t>1,24</t>
  </si>
  <si>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</si>
  <si>
    <t>2,65</t>
  </si>
  <si>
    <t>Plint ubin warna</t>
  </si>
  <si>
    <t>1,14</t>
  </si>
  <si>
    <t>Plint ubin teraso</t>
  </si>
  <si>
    <t>Plint ubin granit</t>
  </si>
  <si>
    <t>Plint teralux kerang</t>
  </si>
  <si>
    <t>2,63</t>
  </si>
  <si>
    <t>Plint teralux marmer</t>
  </si>
  <si>
    <t>0,36</t>
  </si>
  <si>
    <t>0,18</t>
  </si>
  <si>
    <t>Teraso cor</t>
  </si>
  <si>
    <t>0,70</t>
  </si>
  <si>
    <t>0,35</t>
  </si>
  <si>
    <t>Ubin keramik</t>
  </si>
  <si>
    <t>53,00</t>
  </si>
  <si>
    <t>8,19</t>
  </si>
  <si>
    <t>2,75</t>
  </si>
  <si>
    <t>106,00</t>
  </si>
  <si>
    <t>3,20</t>
  </si>
  <si>
    <t>1,05</t>
  </si>
  <si>
    <t>0,525</t>
  </si>
  <si>
    <t>33,00</t>
  </si>
  <si>
    <t>4,37</t>
  </si>
  <si>
    <t>14,15</t>
  </si>
  <si>
    <t>Plint keramik</t>
  </si>
  <si>
    <t>10,60</t>
  </si>
  <si>
    <t>0,57</t>
  </si>
  <si>
    <t>0,0015</t>
  </si>
  <si>
    <t>0,75</t>
  </si>
  <si>
    <t>Internal cove</t>
  </si>
  <si>
    <t>Marmer</t>
  </si>
  <si>
    <t>1,06</t>
  </si>
  <si>
    <t>0,65</t>
  </si>
  <si>
    <t>0,17</t>
  </si>
  <si>
    <t>0,017</t>
  </si>
  <si>
    <t>Karpet</t>
  </si>
  <si>
    <r>
      <rPr>
        <sz val="10"/>
        <color indexed="8"/>
        <rFont val="Calibri"/>
        <family val="2"/>
      </rPr>
      <t>m</t>
    </r>
    <r>
      <rPr>
        <sz val="6"/>
        <color indexed="8"/>
        <rFont val="Calibri"/>
        <family val="2"/>
      </rPr>
      <t>2</t>
    </r>
  </si>
  <si>
    <t>Lem</t>
  </si>
  <si>
    <t>Underlayer</t>
  </si>
  <si>
    <t>Parquet</t>
  </si>
  <si>
    <t>0,60</t>
  </si>
  <si>
    <t>0,50</t>
  </si>
  <si>
    <t>Porslen</t>
  </si>
  <si>
    <t>86,00</t>
  </si>
  <si>
    <t>9,30</t>
  </si>
  <si>
    <t>0,90</t>
  </si>
  <si>
    <t>26,00</t>
  </si>
  <si>
    <t>1,94</t>
  </si>
  <si>
    <t>Keramik artistik</t>
  </si>
  <si>
    <t>2,90</t>
  </si>
  <si>
    <t>12,44</t>
  </si>
  <si>
    <t>Paku 12cm</t>
  </si>
  <si>
    <t>3,03</t>
  </si>
  <si>
    <t>Bata pelapis</t>
  </si>
  <si>
    <t>63,00</t>
  </si>
  <si>
    <t>Batu paras</t>
  </si>
  <si>
    <t>11,75</t>
  </si>
  <si>
    <t>Batu temple hitam</t>
  </si>
  <si>
    <t>Vynil</t>
  </si>
  <si>
    <t>0,175</t>
  </si>
  <si>
    <t>Wallpaper</t>
  </si>
  <si>
    <t>Floor harderner</t>
  </si>
  <si>
    <t>5,00</t>
  </si>
  <si>
    <t>1,76</t>
  </si>
  <si>
    <t>Papan kayu kelas 1</t>
  </si>
  <si>
    <t>Paku/skrup 5cm</t>
  </si>
  <si>
    <t>Asbes semen</t>
  </si>
  <si>
    <t>Paku tripleks</t>
  </si>
  <si>
    <t>Akustik</t>
  </si>
  <si>
    <t>5,800</t>
  </si>
  <si>
    <t>Tripleks</t>
  </si>
  <si>
    <t>Kayu papan</t>
  </si>
  <si>
    <t>Gypsum board</t>
  </si>
  <si>
    <t>Paku skrup</t>
  </si>
  <si>
    <t>0,110</t>
  </si>
  <si>
    <t>Profil Allum"T"</t>
  </si>
  <si>
    <t>Kawat dia 4 mm</t>
  </si>
  <si>
    <t>Ramset</t>
  </si>
  <si>
    <t>Akustik60 x 120</t>
  </si>
  <si>
    <t>List kayu profil</t>
  </si>
  <si>
    <t>Paku</t>
  </si>
  <si>
    <t>L.11</t>
  </si>
  <si>
    <t>0,0075</t>
  </si>
  <si>
    <t>L.15</t>
  </si>
  <si>
    <t>Genteng palentong</t>
  </si>
  <si>
    <t>25,00</t>
  </si>
  <si>
    <t>Genteng kodok</t>
  </si>
  <si>
    <t>12,00</t>
  </si>
  <si>
    <t>0,40</t>
  </si>
  <si>
    <t>Genteng bubung</t>
  </si>
  <si>
    <t>8,00</t>
  </si>
  <si>
    <t>4,00</t>
  </si>
  <si>
    <t>0,14</t>
  </si>
  <si>
    <t>Rooflight 90x180</t>
  </si>
  <si>
    <t>Paku biasa ½”-1”</t>
  </si>
  <si>
    <t>Asbes gel 92x250</t>
  </si>
  <si>
    <t>Paku pancing 6x23</t>
  </si>
  <si>
    <t>0,42</t>
  </si>
  <si>
    <t>0,44</t>
  </si>
  <si>
    <t>0,51</t>
  </si>
  <si>
    <t>0,80</t>
  </si>
  <si>
    <t>0,37</t>
  </si>
  <si>
    <t>0,38</t>
  </si>
  <si>
    <t>0,46</t>
  </si>
  <si>
    <t>0,49</t>
  </si>
  <si>
    <t>0,084</t>
  </si>
  <si>
    <t>Bubung stel gel.</t>
  </si>
  <si>
    <t>2,4</t>
  </si>
  <si>
    <t>Paku skrup 3,5”</t>
  </si>
  <si>
    <t>6,00</t>
  </si>
  <si>
    <t>2,1</t>
  </si>
  <si>
    <t>2,05</t>
  </si>
  <si>
    <t>Nok paten 92cm</t>
  </si>
  <si>
    <t>1,20</t>
  </si>
  <si>
    <t>Genteng beton</t>
  </si>
  <si>
    <t>11,00</t>
  </si>
  <si>
    <t>Paku biasa 2”-5”</t>
  </si>
  <si>
    <t>Genteng aspal</t>
  </si>
  <si>
    <t>6,90</t>
  </si>
  <si>
    <r>
      <rPr>
        <i/>
        <sz val="10"/>
        <color indexed="8"/>
        <rFont val="Arial"/>
        <family val="2"/>
      </rPr>
      <t>Pl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od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</si>
  <si>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t>Plastic aerator</t>
  </si>
  <si>
    <t>Genteng metal</t>
  </si>
  <si>
    <t>1,02</t>
  </si>
  <si>
    <t>Sirap kayu</t>
  </si>
  <si>
    <t>30,00</t>
  </si>
  <si>
    <t>Nok genteng beton</t>
  </si>
  <si>
    <t>3,50</t>
  </si>
  <si>
    <t>10,80</t>
  </si>
  <si>
    <t>Nok genteng aspal</t>
  </si>
  <si>
    <t>Kayu balok borneo</t>
  </si>
  <si>
    <t>0,0035</t>
  </si>
  <si>
    <t>Nok genteng metal</t>
  </si>
  <si>
    <t>Seng plat 3 x 6”</t>
  </si>
  <si>
    <t>0,06</t>
  </si>
  <si>
    <t>Seng gel 3”x6”</t>
  </si>
  <si>
    <t>0,07</t>
  </si>
  <si>
    <t>Seng plat 3”x6”bjls28</t>
  </si>
  <si>
    <t>0,04</t>
  </si>
  <si>
    <t>Almn gel tbl0,55</t>
  </si>
  <si>
    <t>Paku hak panj 15cm</t>
  </si>
  <si>
    <t>0,1</t>
  </si>
  <si>
    <t>Nok standar 40x18</t>
  </si>
  <si>
    <t>Alumunium foil</t>
  </si>
  <si>
    <t>M2</t>
  </si>
  <si>
    <t>21,000</t>
  </si>
  <si>
    <t>Balok kayu</t>
  </si>
  <si>
    <t>Paku 10 cm</t>
  </si>
  <si>
    <t>Lem kayu</t>
  </si>
  <si>
    <t>18,000</t>
  </si>
  <si>
    <t>Papan kayu</t>
  </si>
  <si>
    <r>
      <rPr>
        <sz val="10"/>
        <color indexed="8"/>
        <rFont val="Calibri"/>
        <family val="2"/>
      </rPr>
      <t>m</t>
    </r>
    <r>
      <rPr>
        <sz val="6"/>
        <color indexed="8"/>
        <rFont val="Calibri"/>
        <family val="2"/>
      </rPr>
      <t>3</t>
    </r>
  </si>
  <si>
    <t>Paku 5 – 7 cm</t>
  </si>
  <si>
    <r>
      <rPr>
        <i/>
        <sz val="10"/>
        <color indexed="8"/>
        <rFont val="Arial"/>
        <family val="2"/>
      </rPr>
      <t>Pl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od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mm
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220)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</si>
  <si>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t>0,0256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</si>
  <si>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–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2,5
</t>
    </r>
    <r>
      <rPr>
        <sz val="10"/>
        <color indexed="8"/>
        <rFont val="Arial"/>
        <family val="2"/>
      </rPr>
      <t>cm</t>
    </r>
  </si>
  <si>
    <r>
      <rPr>
        <i/>
        <sz val="10"/>
        <color indexed="8"/>
        <rFont val="Arial"/>
        <family val="2"/>
      </rPr>
      <t>Pl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od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m
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220)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</si>
  <si>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bar</t>
    </r>
  </si>
  <si>
    <r>
      <rPr>
        <sz val="10"/>
        <color indexed="8"/>
        <rFont val="Arial"/>
        <family val="2"/>
      </rPr>
      <t>1,0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</si>
  <si>
    <t>0,670</t>
  </si>
  <si>
    <t>0,335</t>
  </si>
  <si>
    <t>Paku 1 – 2,5 cm</t>
  </si>
  <si>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m
</t>
    </r>
    <r>
      <rPr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</si>
  <si>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t>1. Pekerja</t>
  </si>
  <si>
    <t>2. Tukang kayu</t>
  </si>
  <si>
    <t>2,550</t>
  </si>
  <si>
    <t>3. Kepala tukang</t>
  </si>
  <si>
    <t>0,255</t>
  </si>
  <si>
    <t>4. Mandor</t>
  </si>
  <si>
    <t>Formika</t>
  </si>
  <si>
    <t>12,000</t>
  </si>
  <si>
    <t>Besi strip tebal 5mm</t>
  </si>
  <si>
    <t>Paku 12 cm</t>
  </si>
  <si>
    <t>5,600</t>
  </si>
  <si>
    <t>6,700</t>
  </si>
  <si>
    <t>20,100</t>
  </si>
  <si>
    <t>2,010</t>
  </si>
  <si>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5
</t>
    </r>
    <r>
      <rPr>
        <sz val="10"/>
        <color indexed="8"/>
        <rFont val="Arial"/>
        <family val="2"/>
      </rPr>
      <t>mm</t>
    </r>
  </si>
  <si>
    <t>1. Kaso-kaso 5 x 7cm</t>
  </si>
  <si>
    <t>2. Reng 2 x 3 cm</t>
  </si>
  <si>
    <t>3. Paku 5 dan 10 cm</t>
  </si>
  <si>
    <t>Kaso-kaso 5 x 7cm</t>
  </si>
  <si>
    <t>Reng (3 x 4) cm</t>
  </si>
  <si>
    <t>0,057</t>
  </si>
  <si>
    <t>Paku 5 dan 10 cm</t>
  </si>
  <si>
    <t>Kayu kelas II</t>
  </si>
  <si>
    <t>Paku 5 - 10 cm</t>
  </si>
  <si>
    <t>0,0154</t>
  </si>
  <si>
    <t>Paku 7 cm – 10 cm</t>
  </si>
  <si>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o
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m</t>
    </r>
  </si>
  <si>
    <r>
      <rPr>
        <b/>
        <sz val="6"/>
        <color indexed="8"/>
        <rFont val="Calibri"/>
        <family val="2"/>
      </rPr>
      <t xml:space="preserve">3
</t>
    </r>
    <r>
      <rPr>
        <b/>
        <sz val="9"/>
        <color indexed="8"/>
        <rFont val="Calibri"/>
        <family val="2"/>
      </rPr>
      <t>m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</si>
  <si>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63</t>
    </r>
  </si>
  <si>
    <t>Paku 7 – 10 cm</t>
  </si>
  <si>
    <t>0,0108</t>
  </si>
  <si>
    <t>Paku 5 dan 7 cm</t>
  </si>
  <si>
    <t>Balok kayu, 6 x 12</t>
  </si>
  <si>
    <t>Paku 5 dan 10</t>
  </si>
  <si>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,
</t>
    </r>
    <r>
      <rPr>
        <sz val="10"/>
        <color indexed="8"/>
        <rFont val="Arial"/>
        <family val="2"/>
      </rPr>
      <t>120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240</t>
    </r>
  </si>
  <si>
    <r>
      <rPr>
        <sz val="10"/>
        <color indexed="8"/>
        <rFont val="Arial"/>
        <family val="2"/>
      </rPr>
      <t>0,8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0</t>
    </r>
  </si>
  <si>
    <t>0,560</t>
  </si>
  <si>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ok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u,
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12</t>
    </r>
  </si>
  <si>
    <r>
      <rPr>
        <sz val="6"/>
        <color indexed="8"/>
        <rFont val="Calibri"/>
        <family val="2"/>
      </rPr>
      <t xml:space="preserve">3
</t>
    </r>
    <r>
      <rPr>
        <sz val="10"/>
        <color indexed="8"/>
        <rFont val="Calibri"/>
        <family val="2"/>
      </rPr>
      <t>m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</si>
  <si>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</si>
  <si>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u
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</si>
  <si>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kg</t>
    </r>
  </si>
  <si>
    <r>
      <rPr>
        <i/>
        <sz val="10"/>
        <color indexed="8"/>
        <rFont val="Arial"/>
        <family val="2"/>
      </rPr>
      <t>Pl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od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,
</t>
    </r>
    <r>
      <rPr>
        <sz val="10"/>
        <color indexed="8"/>
        <rFont val="Arial"/>
        <family val="2"/>
      </rPr>
      <t>120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240</t>
    </r>
  </si>
  <si>
    <t>Paku skrup 10 cm</t>
  </si>
  <si>
    <r>
      <rPr>
        <i/>
        <sz val="10"/>
        <color indexed="8"/>
        <rFont val="Arial"/>
        <family val="2"/>
      </rPr>
      <t>Pl</t>
    </r>
    <r>
      <rPr>
        <i/>
        <sz val="10"/>
        <color indexed="8"/>
        <rFont val="Arial"/>
        <family val="2"/>
      </rPr>
      <t>y</t>
    </r>
    <r>
      <rPr>
        <i/>
        <sz val="10"/>
        <color indexed="8"/>
        <rFont val="Arial"/>
        <family val="2"/>
      </rPr>
      <t>w</t>
    </r>
    <r>
      <rPr>
        <i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od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</si>
  <si>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t>Paku 1 dan 2,5</t>
  </si>
  <si>
    <t>Bilik bambu</t>
  </si>
  <si>
    <t>Kaso-kaso 5 x 7</t>
  </si>
  <si>
    <t>List kayu 2/4</t>
  </si>
  <si>
    <t>TENAGA KERJA</t>
  </si>
  <si>
    <t>Kunci tanam antik</t>
  </si>
  <si>
    <t>Kunci tanam biasa</t>
  </si>
  <si>
    <t>Kunci tanam KM</t>
  </si>
  <si>
    <t>Kunci silinder</t>
  </si>
  <si>
    <t>0,0008</t>
  </si>
  <si>
    <t>Engsel pintu</t>
  </si>
  <si>
    <t>0,0005</t>
  </si>
  <si>
    <t>Engsel kupu-kupu</t>
  </si>
  <si>
    <t>Engsel angin</t>
  </si>
  <si>
    <t>Spring knip</t>
  </si>
  <si>
    <t>Kait angin</t>
  </si>
  <si>
    <t>0,5</t>
  </si>
  <si>
    <t>Door closer</t>
  </si>
  <si>
    <t>set</t>
  </si>
  <si>
    <t>0,2</t>
  </si>
  <si>
    <t>Kunci slot</t>
  </si>
  <si>
    <t>Door holder</t>
  </si>
  <si>
    <t>Door stop</t>
  </si>
  <si>
    <t>0,6</t>
  </si>
  <si>
    <t>Rel pintu sorong</t>
  </si>
  <si>
    <t>Set</t>
  </si>
  <si>
    <t>0,0013</t>
  </si>
  <si>
    <t>Kunci lemari</t>
  </si>
  <si>
    <t>Kaca tebal 3mm</t>
  </si>
  <si>
    <t>SEalant</t>
  </si>
  <si>
    <t>Kaca tebal 5 mm</t>
  </si>
  <si>
    <t>0,0009</t>
  </si>
  <si>
    <t>Kaca tebal 8 mm</t>
  </si>
  <si>
    <t>Kaca buram 12 mm</t>
  </si>
  <si>
    <t>Kaca cermin 5 mm</t>
  </si>
  <si>
    <t>Kaca cermin 8 mm</t>
  </si>
  <si>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ed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</si>
  <si>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t>Kaca patri 5mm</t>
  </si>
  <si>
    <t>Soda api</t>
  </si>
  <si>
    <t>Sabun</t>
  </si>
  <si>
    <t>Tukang cat</t>
  </si>
  <si>
    <t>Cat menie</t>
  </si>
  <si>
    <t>Plamuur</t>
  </si>
  <si>
    <t>Cat dasar</t>
  </si>
  <si>
    <t>Cat penutup</t>
  </si>
  <si>
    <t>Kuas</t>
  </si>
  <si>
    <t>Pengencer</t>
  </si>
  <si>
    <t>Ampelas</t>
  </si>
  <si>
    <t>0,063</t>
  </si>
  <si>
    <t>Teak oil</t>
  </si>
  <si>
    <t>Politur</t>
  </si>
  <si>
    <t>Politur jadi</t>
  </si>
  <si>
    <t>0,372</t>
  </si>
  <si>
    <t>Residu atau ter</t>
  </si>
  <si>
    <t>0,16</t>
  </si>
  <si>
    <t>Vernis</t>
  </si>
  <si>
    <t>Dempul</t>
  </si>
  <si>
    <t>0,0063</t>
  </si>
  <si>
    <t>Kalkarium</t>
  </si>
  <si>
    <t>0,0001</t>
  </si>
  <si>
    <t>0,0025</t>
  </si>
  <si>
    <t>Kapur sirih</t>
  </si>
  <si>
    <t>Alang-alang</t>
  </si>
  <si>
    <t>Ikat</t>
  </si>
  <si>
    <t>Wall paper</t>
  </si>
  <si>
    <r>
      <rPr>
        <sz val="11"/>
        <color indexed="8"/>
        <rFont val="Arial"/>
        <family val="2"/>
      </rPr>
      <t>m</t>
    </r>
    <r>
      <rPr>
        <sz val="7"/>
        <color indexed="8"/>
        <rFont val="Arial"/>
        <family val="2"/>
      </rPr>
      <t>2</t>
    </r>
  </si>
  <si>
    <t>Menie besi</t>
  </si>
  <si>
    <t>Kwas</t>
  </si>
  <si>
    <t>0,0225</t>
  </si>
  <si>
    <t>Perancah kayu</t>
  </si>
  <si>
    <t>Menie A</t>
  </si>
  <si>
    <t>Menie B</t>
  </si>
  <si>
    <t>Cat</t>
  </si>
  <si>
    <t>0,11</t>
  </si>
  <si>
    <t>Cat antara</t>
  </si>
  <si>
    <t>3,30</t>
  </si>
  <si>
    <t>Closet duduk</t>
  </si>
  <si>
    <t>Unit</t>
  </si>
  <si>
    <t>Perlengkapan</t>
  </si>
  <si>
    <t>6% x closet</t>
  </si>
  <si>
    <t>Closet jongkok</t>
  </si>
  <si>
    <t>7,00</t>
  </si>
  <si>
    <t>Urinoir</t>
  </si>
  <si>
    <t>%</t>
  </si>
  <si>
    <t>1,45</t>
  </si>
  <si>
    <t>Wastafel</t>
  </si>
  <si>
    <t>Bathcuip</t>
  </si>
  <si>
    <t>20,00</t>
  </si>
  <si>
    <t>4,50</t>
  </si>
  <si>
    <t>Bak fibreglass</t>
  </si>
  <si>
    <t>12%xbak</t>
  </si>
  <si>
    <t>150,00</t>
  </si>
  <si>
    <t>Semen portlan</t>
  </si>
  <si>
    <t>120,00</t>
  </si>
  <si>
    <t>Porselen 11x11</t>
  </si>
  <si>
    <t>bh</t>
  </si>
  <si>
    <t>360,00</t>
  </si>
  <si>
    <t>0,3</t>
  </si>
  <si>
    <r>
      <rPr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>g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s</t>
    </r>
  </si>
  <si>
    <t>Beton 1:2:3</t>
  </si>
  <si>
    <t>Baja tulangan</t>
  </si>
  <si>
    <t>180,00</t>
  </si>
  <si>
    <t>Kayu bekisting</t>
  </si>
  <si>
    <t>Ubin porselen</t>
  </si>
  <si>
    <t>500,00</t>
  </si>
  <si>
    <t>Bak cuci piring</t>
  </si>
  <si>
    <t>Waterdrain</t>
  </si>
  <si>
    <t>Floor drain</t>
  </si>
  <si>
    <t>2,16</t>
  </si>
  <si>
    <t>0,72</t>
  </si>
  <si>
    <t>40,00</t>
  </si>
  <si>
    <t>44,00</t>
  </si>
  <si>
    <t>1,60</t>
  </si>
  <si>
    <t>3,2</t>
  </si>
  <si>
    <t>1,15</t>
  </si>
  <si>
    <t>70,00</t>
  </si>
  <si>
    <t>77,00</t>
  </si>
  <si>
    <t>2,60</t>
  </si>
  <si>
    <t>123,00</t>
  </si>
  <si>
    <t>114,00</t>
  </si>
  <si>
    <t>0,184</t>
  </si>
  <si>
    <t>4,85</t>
  </si>
  <si>
    <t>0,054</t>
  </si>
  <si>
    <t>Pipa galvanis ½”</t>
  </si>
  <si>
    <t>M</t>
  </si>
  <si>
    <t>35%xpipa</t>
  </si>
  <si>
    <t>0,4</t>
  </si>
  <si>
    <t>Kran air</t>
  </si>
  <si>
    <t>Sealtape</t>
  </si>
  <si>
    <t>Pipa galvanis 3/4”</t>
  </si>
  <si>
    <t>35,00</t>
  </si>
  <si>
    <t>Pipa galvanis 1”</t>
  </si>
  <si>
    <t>0,108</t>
  </si>
  <si>
    <t>Pipa galvanis 11/2”</t>
  </si>
  <si>
    <t>Pipa galvanis 3”</t>
  </si>
  <si>
    <t>Pipa galvanis 4”</t>
  </si>
  <si>
    <t>Pipa PVC 1/2”</t>
  </si>
  <si>
    <t>Pipa PVC 1”</t>
  </si>
  <si>
    <t>Pipa PVC 11/2”</t>
  </si>
  <si>
    <t>Pipa PVC 2”</t>
  </si>
  <si>
    <t>0,081</t>
  </si>
  <si>
    <t>0,0135</t>
  </si>
  <si>
    <t>Pipa PVC 21/2”</t>
  </si>
  <si>
    <t>Pipa PVC 3”</t>
  </si>
  <si>
    <t>Pipa tanah</t>
  </si>
  <si>
    <t>Pipa tanah dia 15</t>
  </si>
  <si>
    <t>0,68</t>
  </si>
  <si>
    <t>3,92</t>
  </si>
  <si>
    <t>0,056</t>
  </si>
  <si>
    <t>0,19</t>
  </si>
  <si>
    <t>0,55</t>
  </si>
  <si>
    <t>10,30</t>
  </si>
  <si>
    <t>Tukang pipa</t>
  </si>
  <si>
    <t>Pipa PVC Ø 63 mm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</si>
  <si>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pot/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&amp;
</t>
    </r>
    <r>
      <rPr>
        <i/>
        <sz val="10"/>
        <color indexed="8"/>
        <rFont val="Arial"/>
        <family val="2"/>
      </rPr>
      <t>han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ne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</si>
  <si>
    <r>
      <rPr>
        <sz val="10"/>
        <color indexed="8"/>
        <rFont val="Arial"/>
        <family val="2"/>
      </rPr>
      <t>ha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</si>
  <si>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6</t>
    </r>
  </si>
  <si>
    <t>0,094</t>
  </si>
  <si>
    <t>0,047</t>
  </si>
  <si>
    <t>Pipa PVC Ø 90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</si>
  <si>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8</t>
    </r>
  </si>
  <si>
    <t>Pipa PVC Ø 110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</si>
  <si>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</si>
  <si>
    <t>0,118</t>
  </si>
  <si>
    <t>0,059</t>
  </si>
  <si>
    <t>Pipa PVC Ø 150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</si>
  <si>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2</t>
    </r>
  </si>
  <si>
    <t>0,189</t>
  </si>
  <si>
    <t>0,095</t>
  </si>
  <si>
    <t>Pipa PVC Ø 200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</si>
  <si>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24</t>
    </r>
  </si>
  <si>
    <t>0,256</t>
  </si>
  <si>
    <t>Pipa PVC Ø 250 mm</t>
  </si>
  <si>
    <r>
      <rPr>
        <sz val="10"/>
        <color indexed="8"/>
        <rFont val="Arial"/>
        <family val="2"/>
      </rPr>
      <t>0.0</t>
    </r>
    <r>
      <rPr>
        <sz val="10"/>
        <color indexed="8"/>
        <rFont val="Arial"/>
        <family val="2"/>
      </rPr>
      <t>34</t>
    </r>
  </si>
  <si>
    <t>0,294</t>
  </si>
  <si>
    <t>Pipa PVC Ø 300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</si>
  <si>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40</t>
    </r>
  </si>
  <si>
    <t>0,272</t>
  </si>
  <si>
    <t>Pipa PVC Ø 400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</si>
  <si>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80</t>
    </r>
  </si>
  <si>
    <t>0,669</t>
  </si>
  <si>
    <t>Pipa PVC Ø 450 mm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</si>
  <si>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</si>
  <si>
    <t>0,809</t>
  </si>
  <si>
    <t>0,405</t>
  </si>
  <si>
    <t>Pipa PVC Ø 500 mm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</si>
  <si>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2</t>
    </r>
  </si>
  <si>
    <t>0,957</t>
  </si>
  <si>
    <t>0,479</t>
  </si>
  <si>
    <t>0,096</t>
  </si>
  <si>
    <t>Pipa PVC Ø 600 mm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</si>
  <si>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5</t>
    </r>
  </si>
  <si>
    <t>1,618</t>
  </si>
  <si>
    <t>0,162</t>
  </si>
  <si>
    <t>Pipa PVC Ø 800 mm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</si>
  <si>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</si>
  <si>
    <t>1,691</t>
  </si>
  <si>
    <t>0,846</t>
  </si>
  <si>
    <t>0,169</t>
  </si>
  <si>
    <t>Pipa PVC Ø 900 mm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</si>
  <si>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2</t>
    </r>
  </si>
  <si>
    <t>1,895</t>
  </si>
  <si>
    <t>0,190</t>
  </si>
  <si>
    <t>Pipa PVC Ø 1000 mm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</si>
  <si>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4</t>
    </r>
  </si>
  <si>
    <t>2,099</t>
  </si>
  <si>
    <t>Pipa PVC Ø 1100 mm</t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</si>
  <si>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7</t>
    </r>
  </si>
  <si>
    <t>2,303</t>
  </si>
  <si>
    <t>1,152</t>
  </si>
  <si>
    <t>0,230</t>
  </si>
  <si>
    <t>Pipa PVC Ø 1200 mm</t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</si>
  <si>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9</t>
    </r>
  </si>
  <si>
    <t>Pipa HDPE Ø 63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</si>
  <si>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9</t>
    </r>
  </si>
  <si>
    <t>Pipa HDPE Ø 100 mm</t>
  </si>
  <si>
    <t>Pipa HDPE Ø 125 mm</t>
  </si>
  <si>
    <t>0,062</t>
  </si>
  <si>
    <t>Pipa HDPE Ø 150 mm</t>
  </si>
  <si>
    <t>0,051</t>
  </si>
  <si>
    <t>Pipa HDPE Ø 200 mm</t>
  </si>
  <si>
    <t>0,133</t>
  </si>
  <si>
    <t>Pipa HDPE Ø 250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</si>
  <si>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42</t>
    </r>
  </si>
  <si>
    <t>Pipa HDPE Ø 300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</si>
  <si>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65</t>
    </r>
  </si>
  <si>
    <t>0,290</t>
  </si>
  <si>
    <t>0,145</t>
  </si>
  <si>
    <t>Pipa HDPE Ø 400 mm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</si>
  <si>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2</t>
    </r>
  </si>
  <si>
    <t>0,359</t>
  </si>
  <si>
    <t>Pipa HDPE Ø 450 mm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</si>
  <si>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</si>
  <si>
    <t>0,433</t>
  </si>
  <si>
    <t>0,216</t>
  </si>
  <si>
    <t>Pipa HDPE Ø 500 mm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</si>
  <si>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1</t>
    </r>
  </si>
  <si>
    <t>0,512</t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</si>
  <si>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7</t>
    </r>
  </si>
  <si>
    <t>0,893</t>
  </si>
  <si>
    <t>0,446</t>
  </si>
  <si>
    <t>Pipa HDPE Ø 800 mm</t>
  </si>
  <si>
    <r>
      <rPr>
        <sz val="10"/>
        <color indexed="8"/>
        <rFont val="Arial"/>
        <family val="2"/>
      </rPr>
      <t>0,5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3</t>
    </r>
  </si>
  <si>
    <t>1,353</t>
  </si>
  <si>
    <t>0,677</t>
  </si>
  <si>
    <t>Pipa HDPE Ø 900 mm</t>
  </si>
  <si>
    <r>
      <rPr>
        <sz val="10"/>
        <color indexed="8"/>
        <rFont val="Arial"/>
        <family val="2"/>
      </rPr>
      <t>0,8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3</t>
    </r>
  </si>
  <si>
    <t>1,659</t>
  </si>
  <si>
    <t>0,830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</si>
  <si>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00
</t>
    </r>
    <r>
      <rPr>
        <sz val="10"/>
        <color indexed="8"/>
        <rFont val="Arial"/>
        <family val="2"/>
      </rPr>
      <t>mm</t>
    </r>
  </si>
  <si>
    <r>
      <rPr>
        <sz val="10"/>
        <color indexed="8"/>
        <rFont val="Arial"/>
        <family val="2"/>
      </rPr>
      <t>1,0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3</t>
    </r>
  </si>
  <si>
    <t>1,818</t>
  </si>
  <si>
    <t>0,909</t>
  </si>
  <si>
    <t>0,182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</si>
  <si>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00
</t>
    </r>
    <r>
      <rPr>
        <sz val="10"/>
        <color indexed="8"/>
        <rFont val="Arial"/>
        <family val="2"/>
      </rPr>
      <t>mm</t>
    </r>
  </si>
  <si>
    <r>
      <rPr>
        <sz val="10"/>
        <color indexed="8"/>
        <rFont val="Arial"/>
        <family val="2"/>
      </rPr>
      <t>1,2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5</t>
    </r>
  </si>
  <si>
    <t>2,370</t>
  </si>
  <si>
    <t>1,185</t>
  </si>
  <si>
    <t>0,237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</si>
  <si>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00
</t>
    </r>
    <r>
      <rPr>
        <sz val="10"/>
        <color indexed="8"/>
        <rFont val="Arial"/>
        <family val="2"/>
      </rPr>
      <t>mm</t>
    </r>
  </si>
  <si>
    <r>
      <rPr>
        <sz val="10"/>
        <color indexed="8"/>
        <rFont val="Arial"/>
        <family val="2"/>
      </rPr>
      <t>1,5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4</t>
    </r>
  </si>
  <si>
    <t>0,345</t>
  </si>
  <si>
    <t>0,172</t>
  </si>
  <si>
    <t>Pipa GIP Ø 63 mm</t>
  </si>
  <si>
    <r>
      <rPr>
        <sz val="10"/>
        <color indexed="8"/>
        <rFont val="Arial"/>
        <family val="2"/>
      </rPr>
      <t>-</t>
    </r>
  </si>
  <si>
    <t>Pipa GIP Ø 100 mm</t>
  </si>
  <si>
    <t>0,448</t>
  </si>
  <si>
    <t>0,224</t>
  </si>
  <si>
    <t>Pipa GIP Ø 125 mm</t>
  </si>
  <si>
    <t>0,506</t>
  </si>
  <si>
    <t>0,253</t>
  </si>
  <si>
    <t>Pipa GIP Ø 150 mm</t>
  </si>
  <si>
    <t>0,796</t>
  </si>
  <si>
    <t>0,398</t>
  </si>
  <si>
    <t>Pipa GIP Ø 200 mm</t>
  </si>
  <si>
    <t>0,949</t>
  </si>
  <si>
    <t>0,475</t>
  </si>
  <si>
    <t>Pipa GIP Ø 250 mm</t>
  </si>
  <si>
    <t>0,958</t>
  </si>
  <si>
    <t>Pipa GIP Ø 300 mm</t>
  </si>
  <si>
    <t>1,212</t>
  </si>
  <si>
    <t>0,606</t>
  </si>
  <si>
    <t>0,121</t>
  </si>
  <si>
    <t>Pipa GIP Ø 400 mm</t>
  </si>
  <si>
    <t>0,676</t>
  </si>
  <si>
    <t>Pipa GIP Ø 450 mm</t>
  </si>
  <si>
    <t>1,469</t>
  </si>
  <si>
    <t>0,735</t>
  </si>
  <si>
    <t>Pipa GIP Ø 500 mm</t>
  </si>
  <si>
    <t>1,327</t>
  </si>
  <si>
    <t>0,664</t>
  </si>
  <si>
    <t>Pipa GIP Ø 600 mm</t>
  </si>
  <si>
    <t>2,327</t>
  </si>
  <si>
    <t>1,163</t>
  </si>
  <si>
    <t>0,233</t>
  </si>
  <si>
    <t>Pipa GIP Ø 800 mm</t>
  </si>
  <si>
    <t>2,623</t>
  </si>
  <si>
    <t>1,312</t>
  </si>
  <si>
    <t>Pipa GIP Ø 900 mm</t>
  </si>
  <si>
    <t>2,911</t>
  </si>
  <si>
    <t>1,456</t>
  </si>
  <si>
    <t>0,291</t>
  </si>
  <si>
    <t>Pipa GIP Ø 1000 mm</t>
  </si>
  <si>
    <t>Pipa GIP Ø 1100 mm</t>
  </si>
  <si>
    <t>3,488</t>
  </si>
  <si>
    <t>1,744</t>
  </si>
  <si>
    <t>0,349</t>
  </si>
  <si>
    <t>Pipa GIP Ø 1200 mm</t>
  </si>
  <si>
    <t>0,489</t>
  </si>
  <si>
    <t>0,098</t>
  </si>
  <si>
    <t>Pipa DCI Ø 100 mm</t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</si>
  <si>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0</t>
    </r>
  </si>
  <si>
    <t>0,547</t>
  </si>
  <si>
    <t>0,109</t>
  </si>
  <si>
    <t>0,055</t>
  </si>
  <si>
    <t>Pipa DCI Ø 125 mm</t>
  </si>
  <si>
    <t>0,613</t>
  </si>
  <si>
    <t>0,123</t>
  </si>
  <si>
    <t>Pipa DCI Ø 150 mm</t>
  </si>
  <si>
    <t>0,855</t>
  </si>
  <si>
    <t>0,171</t>
  </si>
  <si>
    <t>Pipa DCI Ø 200 mm</t>
  </si>
  <si>
    <t>0,951</t>
  </si>
  <si>
    <t>Pipa DCI Ø 250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</si>
  <si>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</si>
  <si>
    <t>0,973</t>
  </si>
  <si>
    <t>0,195</t>
  </si>
  <si>
    <t>0,097</t>
  </si>
  <si>
    <t>Pipa DCI Ø 300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</si>
  <si>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71</t>
    </r>
  </si>
  <si>
    <t>1,545</t>
  </si>
  <si>
    <t>0,309</t>
  </si>
  <si>
    <t>Operator alat berat</t>
  </si>
  <si>
    <t>L.08</t>
  </si>
  <si>
    <t>0,154</t>
  </si>
  <si>
    <t>Pipa DCI Ø 400 mm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</si>
  <si>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ator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e
</t>
    </r>
    <r>
      <rPr>
        <sz val="10"/>
        <color indexed="8"/>
        <rFont val="Arial"/>
        <family val="2"/>
      </rPr>
      <t>225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1,0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3</t>
    </r>
  </si>
  <si>
    <t>hari</t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</si>
  <si>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pot/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el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&amp;
</t>
    </r>
    <r>
      <rPr>
        <i/>
        <sz val="10"/>
        <color indexed="8"/>
        <rFont val="Arial"/>
        <family val="2"/>
      </rPr>
      <t>han</t>
    </r>
    <r>
      <rPr>
        <i/>
        <sz val="10"/>
        <color indexed="8"/>
        <rFont val="Arial"/>
        <family val="2"/>
      </rPr>
      <t>d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ne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</si>
  <si>
    <t>1,813</t>
  </si>
  <si>
    <t>0,363</t>
  </si>
  <si>
    <t>0,143</t>
  </si>
  <si>
    <t>0,181</t>
  </si>
  <si>
    <t>Pipa DCI Ø 450 mm</t>
  </si>
  <si>
    <t>2,047</t>
  </si>
  <si>
    <t>0,409</t>
  </si>
  <si>
    <t>0,193</t>
  </si>
  <si>
    <t>0,205</t>
  </si>
  <si>
    <t>Pipa DCI Ø 500 mm</t>
  </si>
  <si>
    <t>2,011</t>
  </si>
  <si>
    <t>0,402</t>
  </si>
  <si>
    <t>0,293</t>
  </si>
  <si>
    <t>0,201</t>
  </si>
  <si>
    <t>Pipa DCI Ø 600 mm</t>
  </si>
  <si>
    <t>0,058</t>
  </si>
  <si>
    <t>0,077</t>
  </si>
  <si>
    <t>3,859</t>
  </si>
  <si>
    <t>0,493</t>
  </si>
  <si>
    <t>0,386</t>
  </si>
  <si>
    <t>Pipa DCI Ø 800 mm</t>
  </si>
  <si>
    <t>4,995</t>
  </si>
  <si>
    <t>0,999</t>
  </si>
  <si>
    <t>0,593</t>
  </si>
  <si>
    <t>0,499</t>
  </si>
  <si>
    <t>Pipa DCI Ø 900 mm</t>
  </si>
  <si>
    <t>5,931</t>
  </si>
  <si>
    <t>1,186</t>
  </si>
  <si>
    <t>0,793</t>
  </si>
  <si>
    <t>Pipa DCI Ø 1000 mm</t>
  </si>
  <si>
    <t>0,112</t>
  </si>
  <si>
    <t>0,298</t>
  </si>
  <si>
    <t>6,949</t>
  </si>
  <si>
    <t>1,390</t>
  </si>
  <si>
    <t>0,695</t>
  </si>
  <si>
    <t>Pipa DCI Ø 1100 mm</t>
  </si>
  <si>
    <t>0,152</t>
  </si>
  <si>
    <t>0,304</t>
  </si>
  <si>
    <t>8,056</t>
  </si>
  <si>
    <t>1,611</t>
  </si>
  <si>
    <t>0,806</t>
  </si>
  <si>
    <t>Pipa DCI Ø 1200 mm</t>
  </si>
  <si>
    <t>Pipa Baja Ø 63 mm</t>
  </si>
  <si>
    <t>0,579</t>
  </si>
  <si>
    <t>0,116</t>
  </si>
  <si>
    <t>Pipa Baja Ø 100 mm</t>
  </si>
  <si>
    <t>0,648</t>
  </si>
  <si>
    <t>Pipa Baja Ø 125 mm</t>
  </si>
  <si>
    <t>0,708</t>
  </si>
  <si>
    <t>0,142</t>
  </si>
  <si>
    <t>Pipa Baja Ø 150 mm</t>
  </si>
  <si>
    <t>1,113</t>
  </si>
  <si>
    <t>0,223</t>
  </si>
  <si>
    <t>0,111</t>
  </si>
  <si>
    <t>Pipa Baja Ø 200 mm</t>
  </si>
  <si>
    <t>1,325</t>
  </si>
  <si>
    <t>Pipa Baja Ø 250 mm</t>
  </si>
  <si>
    <t>1,415</t>
  </si>
  <si>
    <t>0,141</t>
  </si>
  <si>
    <t>Pipa Baja Ø 300 mm</t>
  </si>
  <si>
    <t>2,366</t>
  </si>
  <si>
    <t>0,473</t>
  </si>
  <si>
    <t>Pipa Baja Ø 400 mm</t>
  </si>
  <si>
    <t>2,231</t>
  </si>
  <si>
    <t>Pipa Baja Ø 450 mm</t>
  </si>
  <si>
    <t>2,432</t>
  </si>
  <si>
    <t>0,486</t>
  </si>
  <si>
    <t>0,243</t>
  </si>
  <si>
    <t>Pipa Baja Ø 500 mm</t>
  </si>
  <si>
    <t>2,208</t>
  </si>
  <si>
    <t>0,442</t>
  </si>
  <si>
    <t>0,221</t>
  </si>
  <si>
    <t>Pipa Baja Ø 600 mm</t>
  </si>
  <si>
    <t>3,897</t>
  </si>
  <si>
    <t>0,779</t>
  </si>
  <si>
    <t>Pipa Baja Ø 800 mm</t>
  </si>
  <si>
    <t>4,403</t>
  </si>
  <si>
    <t>Pipa Baja Ø 900 mm</t>
  </si>
  <si>
    <t>0,115</t>
  </si>
  <si>
    <t>4,895</t>
  </si>
  <si>
    <t>0,979</t>
  </si>
  <si>
    <t>Pipa Baja Ø 1000 mm</t>
  </si>
  <si>
    <t>5,387</t>
  </si>
  <si>
    <t>1,077</t>
  </si>
  <si>
    <t>0,539</t>
  </si>
  <si>
    <t>Pipa Baja Ø 1100 mm</t>
  </si>
  <si>
    <t>5,897</t>
  </si>
  <si>
    <t>1,176</t>
  </si>
  <si>
    <t>0,588</t>
  </si>
  <si>
    <t>Pipa Baja Ø 1200 mm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</si>
  <si>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70</t>
    </r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</si>
  <si>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oto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pa
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anual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ga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)
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aw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</si>
  <si>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</si>
  <si>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oto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a
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anual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ga</t>
    </r>
    <r>
      <rPr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)
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aw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</si>
  <si>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7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</si>
  <si>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</si>
  <si>
    <t>0,155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</si>
  <si>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7</t>
    </r>
  </si>
  <si>
    <t>0,331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</si>
  <si>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6</t>
    </r>
  </si>
  <si>
    <t>0,420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</si>
  <si>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oto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a
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ili</t>
    </r>
    <r>
      <rPr>
        <i/>
        <sz val="10"/>
        <color indexed="8"/>
        <rFont val="Arial"/>
        <family val="2"/>
      </rPr>
      <t>nder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aw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</si>
  <si>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4</t>
    </r>
  </si>
  <si>
    <t>0,518</t>
  </si>
  <si>
    <t>0,259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</si>
  <si>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9</t>
    </r>
  </si>
  <si>
    <t>0,623</t>
  </si>
  <si>
    <t>0,311</t>
  </si>
  <si>
    <t>1,089</t>
  </si>
  <si>
    <t>0,545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</si>
  <si>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0</t>
    </r>
  </si>
  <si>
    <t>1,141</t>
  </si>
  <si>
    <t>0,571</t>
  </si>
  <si>
    <t>0,114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</si>
  <si>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8</t>
    </r>
  </si>
  <si>
    <t>1,285</t>
  </si>
  <si>
    <t>0,643</t>
  </si>
  <si>
    <t>0,129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</si>
  <si>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1</t>
    </r>
  </si>
  <si>
    <t>1,429</t>
  </si>
  <si>
    <t>0,715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</si>
  <si>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3</t>
    </r>
  </si>
  <si>
    <t>1,573</t>
  </si>
  <si>
    <t>0,787</t>
  </si>
  <si>
    <t>0,157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</si>
  <si>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6</t>
    </r>
  </si>
  <si>
    <t>0,0002</t>
  </si>
  <si>
    <t>Operator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</si>
  <si>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</si>
  <si>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5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</si>
  <si>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</si>
  <si>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3</t>
    </r>
  </si>
  <si>
    <t>0,271</t>
  </si>
  <si>
    <t>0,177</t>
  </si>
  <si>
    <t>0,088</t>
  </si>
  <si>
    <t>0,371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</si>
  <si>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5</t>
    </r>
  </si>
  <si>
    <t>0,113</t>
  </si>
  <si>
    <t>0,421</t>
  </si>
  <si>
    <t>0,277</t>
  </si>
  <si>
    <t>0,139</t>
  </si>
  <si>
    <t>0,471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</si>
  <si>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5</t>
    </r>
  </si>
  <si>
    <t>Pipa HDPE Ø 600 mm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</si>
  <si>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01</t>
    </r>
  </si>
  <si>
    <t>0,601</t>
  </si>
  <si>
    <t>0,301</t>
  </si>
  <si>
    <t>0,771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</si>
  <si>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9</t>
    </r>
  </si>
  <si>
    <t>0,913</t>
  </si>
  <si>
    <t>0,456</t>
  </si>
  <si>
    <t>0,871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</si>
  <si>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0</t>
    </r>
  </si>
  <si>
    <t>1,125</t>
  </si>
  <si>
    <t>0,562</t>
  </si>
  <si>
    <t>0,971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</si>
  <si>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</si>
  <si>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2</t>
    </r>
  </si>
  <si>
    <t>1,238</t>
  </si>
  <si>
    <t>0,619</t>
  </si>
  <si>
    <t>0,124</t>
  </si>
  <si>
    <t>1,071</t>
  </si>
  <si>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>at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oto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an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ili</t>
    </r>
    <r>
      <rPr>
        <i/>
        <sz val="10"/>
        <color indexed="8"/>
        <rFont val="Arial"/>
        <family val="2"/>
      </rPr>
      <t>nder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aw</t>
    </r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</si>
  <si>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5</t>
    </r>
  </si>
  <si>
    <t>1,619</t>
  </si>
  <si>
    <t>1,171</t>
  </si>
  <si>
    <r>
      <rPr>
        <sz val="10"/>
        <color indexed="8"/>
        <rFont val="Arial"/>
        <family val="2"/>
      </rPr>
      <t>0,4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7</t>
    </r>
  </si>
  <si>
    <t>0,092</t>
  </si>
  <si>
    <t>0,066</t>
  </si>
  <si>
    <t>0,504</t>
  </si>
  <si>
    <t>0,252</t>
  </si>
  <si>
    <t>0,738</t>
  </si>
  <si>
    <t>0,369</t>
  </si>
  <si>
    <t>0,848</t>
  </si>
  <si>
    <t>0,424</t>
  </si>
  <si>
    <t>0,941</t>
  </si>
  <si>
    <t>0,864</t>
  </si>
  <si>
    <t>0,086</t>
  </si>
  <si>
    <t>1,567</t>
  </si>
  <si>
    <t>0,783</t>
  </si>
  <si>
    <t>1,770</t>
  </si>
  <si>
    <t>0,885</t>
  </si>
  <si>
    <t>1,974</t>
  </si>
  <si>
    <t>0,987</t>
  </si>
  <si>
    <t>0,197</t>
  </si>
  <si>
    <t>2,178</t>
  </si>
  <si>
    <t>0,218</t>
  </si>
  <si>
    <t>2,382</t>
  </si>
  <si>
    <t>1,191</t>
  </si>
  <si>
    <t>0,238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</si>
  <si>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03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</si>
  <si>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10</t>
    </r>
  </si>
  <si>
    <t>0,159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</si>
  <si>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8</t>
    </r>
  </si>
  <si>
    <t>0,366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</si>
  <si>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54</t>
    </r>
  </si>
  <si>
    <t>0,476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</si>
  <si>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73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</si>
  <si>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9</t>
    </r>
  </si>
  <si>
    <t>0,188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</si>
  <si>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8</t>
    </r>
  </si>
  <si>
    <t>1,137</t>
  </si>
  <si>
    <t>0,227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</si>
  <si>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6</t>
    </r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</si>
  <si>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2</t>
    </r>
  </si>
  <si>
    <t>1,309</t>
  </si>
  <si>
    <t>2,598</t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</si>
  <si>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</si>
  <si>
    <t>3,370</t>
  </si>
  <si>
    <t>0,674</t>
  </si>
  <si>
    <t>0,337</t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</si>
  <si>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81</t>
    </r>
  </si>
  <si>
    <t>4,021</t>
  </si>
  <si>
    <t>0,804</t>
  </si>
  <si>
    <r>
      <rPr>
        <sz val="10"/>
        <color indexed="8"/>
        <rFont val="Arial"/>
        <family val="2"/>
      </rPr>
      <t>0,4</t>
    </r>
    <r>
      <rPr>
        <sz val="10"/>
        <color indexed="8"/>
        <rFont val="Arial"/>
        <family val="2"/>
      </rPr>
      <t>41</t>
    </r>
  </si>
  <si>
    <t>4,731</t>
  </si>
  <si>
    <t>0,946</t>
  </si>
  <si>
    <r>
      <rPr>
        <sz val="10"/>
        <color indexed="8"/>
        <rFont val="Arial"/>
        <family val="2"/>
      </rPr>
      <t>0,5</t>
    </r>
    <r>
      <rPr>
        <sz val="10"/>
        <color indexed="8"/>
        <rFont val="Arial"/>
        <family val="2"/>
      </rPr>
      <t>06</t>
    </r>
  </si>
  <si>
    <t>5,502</t>
  </si>
  <si>
    <r>
      <rPr>
        <sz val="10"/>
        <color indexed="8"/>
        <rFont val="Arial"/>
        <family val="2"/>
      </rPr>
      <t>0,5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6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</si>
  <si>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</si>
  <si>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</si>
  <si>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5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</si>
  <si>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0</t>
    </r>
  </si>
  <si>
    <t>0,663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</si>
  <si>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8</t>
    </r>
  </si>
  <si>
    <t>0,745</t>
  </si>
  <si>
    <t>0,149</t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</si>
  <si>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2</t>
    </r>
  </si>
  <si>
    <t>1,440</t>
  </si>
  <si>
    <t>0,288</t>
  </si>
  <si>
    <t>0,144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</si>
  <si>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5</t>
    </r>
  </si>
  <si>
    <t>1,399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</si>
  <si>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7</t>
    </r>
  </si>
  <si>
    <t>1,558</t>
  </si>
  <si>
    <t>0,156</t>
  </si>
  <si>
    <t>1,437</t>
  </si>
  <si>
    <t>0,287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</si>
  <si>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3</t>
    </r>
  </si>
  <si>
    <t>2,624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</si>
  <si>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6</t>
    </r>
  </si>
  <si>
    <t>2,971</t>
  </si>
  <si>
    <t>0,594</t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</si>
  <si>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3</t>
    </r>
  </si>
  <si>
    <t>3,319</t>
  </si>
  <si>
    <t>0,332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</si>
  <si>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1</t>
    </r>
  </si>
  <si>
    <t>3,667</t>
  </si>
  <si>
    <t>0,733</t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</si>
  <si>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8</t>
    </r>
  </si>
  <si>
    <t>4,015</t>
  </si>
  <si>
    <t>0,803</t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</si>
  <si>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</si>
  <si>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t>1,714</t>
  </si>
  <si>
    <t>0,857</t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</si>
  <si>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</si>
  <si>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</si>
  <si>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</si>
  <si>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r>
      <rPr>
        <sz val="10"/>
        <color indexed="8"/>
        <rFont val="Arial"/>
        <family val="2"/>
      </rPr>
      <t>0,4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</si>
  <si>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</si>
  <si>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r>
      <rPr>
        <sz val="10"/>
        <color indexed="8"/>
        <rFont val="Arial"/>
        <family val="2"/>
      </rPr>
      <t>0,5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</si>
  <si>
    <t>3,429</t>
  </si>
  <si>
    <t>1,715</t>
  </si>
  <si>
    <t>0,343</t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</si>
  <si>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</si>
  <si>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</si>
  <si>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</si>
  <si>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t>1,421</t>
  </si>
  <si>
    <t>0,711</t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</si>
  <si>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</si>
  <si>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0,6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</si>
  <si>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Mo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ane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</t>
    </r>
    <r>
      <rPr>
        <sz val="10"/>
        <color indexed="8"/>
        <rFont val="Arial"/>
        <family val="2"/>
      </rPr>
      <t>&lt;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on</t>
    </r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</si>
  <si>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</si>
  <si>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t>1,786</t>
  </si>
  <si>
    <t>0,179</t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</si>
  <si>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</si>
  <si>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</si>
  <si>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0,7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</si>
  <si>
    <t>2,571</t>
  </si>
  <si>
    <t>1,286</t>
  </si>
  <si>
    <t>0,257</t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</si>
  <si>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</si>
  <si>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</si>
  <si>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v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</si>
  <si>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t>0,106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</si>
  <si>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</si>
  <si>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</si>
  <si>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9</t>
    </r>
  </si>
  <si>
    <t>0,326</t>
  </si>
  <si>
    <t>0,163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</si>
  <si>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</si>
  <si>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9</t>
    </r>
  </si>
  <si>
    <t>0,436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</si>
  <si>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</si>
  <si>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t>0,656</t>
  </si>
  <si>
    <t>0,328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</si>
  <si>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</si>
  <si>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t>0,766</t>
  </si>
  <si>
    <t>0,383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</si>
  <si>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</si>
  <si>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t>0,876</t>
  </si>
  <si>
    <t>0,438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</si>
  <si>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</si>
  <si>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t>1,096</t>
  </si>
  <si>
    <t>0,548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</si>
  <si>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</si>
  <si>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3</t>
    </r>
  </si>
  <si>
    <t>1,316</t>
  </si>
  <si>
    <t>0,658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</si>
  <si>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</si>
  <si>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25</t>
    </r>
  </si>
  <si>
    <t>1,536</t>
  </si>
  <si>
    <t>0,768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</si>
  <si>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</si>
  <si>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r>
      <rPr>
        <sz val="10"/>
        <color indexed="8"/>
        <rFont val="Arial"/>
        <family val="2"/>
      </rPr>
      <t>0,2</t>
    </r>
    <r>
      <rPr>
        <sz val="10"/>
        <color indexed="8"/>
        <rFont val="Arial"/>
        <family val="2"/>
      </rPr>
      <t>57</t>
    </r>
  </si>
  <si>
    <t>1,756</t>
  </si>
  <si>
    <t>0,878</t>
  </si>
  <si>
    <t>0,176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</si>
  <si>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mm</t>
    </r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</si>
  <si>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21</t>
    </r>
  </si>
  <si>
    <t>0,161</t>
  </si>
  <si>
    <t>1,976</t>
  </si>
  <si>
    <t>0,988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</si>
  <si>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</si>
  <si>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66</t>
    </r>
  </si>
  <si>
    <t>0,183</t>
  </si>
  <si>
    <t>2,196</t>
  </si>
  <si>
    <t>1,098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</si>
  <si>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</si>
  <si>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86</t>
    </r>
  </si>
  <si>
    <t>2,416</t>
  </si>
  <si>
    <t>1,208</t>
  </si>
  <si>
    <r>
      <rPr>
        <i/>
        <sz val="10"/>
        <color indexed="8"/>
        <rFont val="Arial"/>
        <family val="2"/>
      </rPr>
      <t>T</t>
    </r>
    <r>
      <rPr>
        <i/>
        <sz val="10"/>
        <color indexed="8"/>
        <rFont val="Arial"/>
        <family val="2"/>
      </rPr>
      <t>ee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m</t>
    </r>
  </si>
  <si>
    <r>
      <rPr>
        <sz val="10"/>
        <color indexed="8"/>
        <rFont val="Arial"/>
        <family val="2"/>
      </rPr>
      <t>0,4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</si>
  <si>
    <t>1,466</t>
  </si>
  <si>
    <t>Pipa Ø 80 mm</t>
  </si>
  <si>
    <r>
      <rPr>
        <sz val="10"/>
        <color indexed="8"/>
        <rFont val="Arial"/>
        <family val="2"/>
      </rPr>
      <t>0,6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6</t>
    </r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</si>
  <si>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00
</t>
    </r>
    <r>
      <rPr>
        <sz val="10"/>
        <color indexed="8"/>
        <rFont val="Arial"/>
        <family val="2"/>
      </rPr>
      <t>watt</t>
    </r>
  </si>
  <si>
    <r>
      <rPr>
        <sz val="10"/>
        <color indexed="8"/>
        <rFont val="Arial"/>
        <family val="2"/>
      </rPr>
      <t>0,0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5</t>
    </r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</si>
  <si>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pa
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u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me</t>
    </r>
    <r>
      <rPr>
        <i/>
        <sz val="10"/>
        <color indexed="8"/>
        <rFont val="Arial"/>
        <family val="2"/>
      </rPr>
      <t>r</t>
    </r>
    <r>
      <rPr>
        <i/>
        <sz val="10"/>
        <color indexed="8"/>
        <rFont val="Arial"/>
        <family val="2"/>
      </rPr>
      <t>s</t>
    </r>
    <r>
      <rPr>
        <i/>
        <sz val="10"/>
        <color indexed="8"/>
        <rFont val="Arial"/>
        <family val="2"/>
      </rPr>
      <t>i</t>
    </r>
    <r>
      <rPr>
        <i/>
        <sz val="10"/>
        <color indexed="8"/>
        <rFont val="Arial"/>
        <family val="2"/>
      </rPr>
      <t>b</t>
    </r>
    <r>
      <rPr>
        <i/>
        <sz val="10"/>
        <color indexed="8"/>
        <rFont val="Arial"/>
        <family val="2"/>
      </rPr>
      <t>l</t>
    </r>
    <r>
      <rPr>
        <i/>
        <sz val="10"/>
        <color indexed="8"/>
        <rFont val="Arial"/>
        <family val="2"/>
      </rPr>
      <t>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m</t>
    </r>
    <r>
      <rPr>
        <sz val="6"/>
        <color indexed="8"/>
        <rFont val="Arial"/>
        <family val="2"/>
      </rPr>
      <t>3</t>
    </r>
    <r>
      <rPr>
        <sz val="10"/>
        <color indexed="8"/>
        <rFont val="Arial"/>
        <family val="2"/>
      </rPr>
      <t>/h</t>
    </r>
  </si>
  <si>
    <r>
      <rPr>
        <sz val="10"/>
        <color indexed="8"/>
        <rFont val="Arial"/>
        <family val="2"/>
      </rPr>
      <t>0,9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</si>
  <si>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0,8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5</t>
    </r>
  </si>
  <si>
    <t>1,646</t>
  </si>
  <si>
    <t>0,823</t>
  </si>
  <si>
    <t>Pipa Ø 100 mm</t>
  </si>
  <si>
    <r>
      <rPr>
        <sz val="10"/>
        <color indexed="8"/>
        <rFont val="Arial"/>
        <family val="2"/>
      </rPr>
      <t>0,6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</si>
  <si>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0,1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</si>
  <si>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1,0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</si>
  <si>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0,9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1</t>
    </r>
  </si>
  <si>
    <t>2,096</t>
  </si>
  <si>
    <t>1,048</t>
  </si>
  <si>
    <t>Pipa Ø 150 mm</t>
  </si>
  <si>
    <r>
      <rPr>
        <sz val="10"/>
        <color indexed="8"/>
        <rFont val="Arial"/>
        <family val="2"/>
      </rPr>
      <t>0,7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</si>
  <si>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0,3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</si>
  <si>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1,3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</si>
  <si>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1,0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6</t>
    </r>
  </si>
  <si>
    <t>2,546</t>
  </si>
  <si>
    <t>1,273</t>
  </si>
  <si>
    <t>Pipa Ø 200 mm</t>
  </si>
  <si>
    <r>
      <rPr>
        <sz val="10"/>
        <color indexed="8"/>
        <rFont val="Arial"/>
        <family val="2"/>
      </rPr>
      <t>0,8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</si>
  <si>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0,5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</si>
  <si>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1,6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</si>
  <si>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1,1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1</t>
    </r>
  </si>
  <si>
    <t>2,996</t>
  </si>
  <si>
    <t>1,498</t>
  </si>
  <si>
    <t>Pipa Ø 250 mm</t>
  </si>
  <si>
    <r>
      <rPr>
        <sz val="10"/>
        <color indexed="8"/>
        <rFont val="Arial"/>
        <family val="2"/>
      </rPr>
      <t>0,9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</si>
  <si>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watt</t>
    </r>
  </si>
  <si>
    <r>
      <rPr>
        <sz val="10"/>
        <color indexed="8"/>
        <rFont val="Arial"/>
        <family val="2"/>
      </rPr>
      <t>0,7</t>
    </r>
    <r>
      <rPr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</si>
  <si>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1,9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</si>
  <si>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1,2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6</t>
    </r>
  </si>
  <si>
    <t>3,446</t>
  </si>
  <si>
    <t>1,723</t>
  </si>
  <si>
    <t>Pipa Ø 300 mm</t>
  </si>
  <si>
    <r>
      <rPr>
        <sz val="10"/>
        <color indexed="8"/>
        <rFont val="Arial"/>
        <family val="2"/>
      </rPr>
      <t>1,0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</si>
  <si>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0,9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</si>
  <si>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2,1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</si>
  <si>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1,3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1</t>
    </r>
  </si>
  <si>
    <t>4,346</t>
  </si>
  <si>
    <t>2,173</t>
  </si>
  <si>
    <t>0,435</t>
  </si>
  <si>
    <t>Pipa Ø 400 mm</t>
  </si>
  <si>
    <r>
      <rPr>
        <sz val="10"/>
        <color indexed="8"/>
        <rFont val="Arial"/>
        <family val="2"/>
      </rPr>
      <t>1,3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</si>
  <si>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1,4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</si>
  <si>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2,7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</si>
  <si>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1,6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1</t>
    </r>
  </si>
  <si>
    <t>4,796</t>
  </si>
  <si>
    <t>2,398</t>
  </si>
  <si>
    <t>Pipa Ø 450 mm</t>
  </si>
  <si>
    <r>
      <rPr>
        <sz val="10"/>
        <color indexed="8"/>
        <rFont val="Arial"/>
        <family val="2"/>
      </rPr>
      <t>1,4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</si>
  <si>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1,6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</si>
  <si>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3,0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</si>
  <si>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1,7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6</t>
    </r>
  </si>
  <si>
    <t>5,246</t>
  </si>
  <si>
    <t>Pipa Ø 500 mm</t>
  </si>
  <si>
    <r>
      <rPr>
        <sz val="10"/>
        <color indexed="8"/>
        <rFont val="Arial"/>
        <family val="2"/>
      </rPr>
      <t>1,5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</si>
  <si>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1,8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</si>
  <si>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3,2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</si>
  <si>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1,8</t>
    </r>
    <r>
      <rPr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1</t>
    </r>
  </si>
  <si>
    <t>6,146</t>
  </si>
  <si>
    <t>3,073</t>
  </si>
  <si>
    <t>0,615</t>
  </si>
  <si>
    <t>Pipa Ø 600 mm</t>
  </si>
  <si>
    <r>
      <rPr>
        <sz val="10"/>
        <color indexed="8"/>
        <rFont val="Arial"/>
        <family val="2"/>
      </rPr>
      <t>1,7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</si>
  <si>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2,2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</si>
  <si>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3,8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</si>
  <si>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2,0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1</t>
    </r>
  </si>
  <si>
    <t>7,046</t>
  </si>
  <si>
    <t>3,523</t>
  </si>
  <si>
    <t>0,705</t>
  </si>
  <si>
    <t>Pipa Ø 700 mm</t>
  </si>
  <si>
    <r>
      <rPr>
        <sz val="10"/>
        <color indexed="8"/>
        <rFont val="Arial"/>
        <family val="2"/>
      </rPr>
      <t>1,9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</si>
  <si>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2,6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</si>
  <si>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4,3</t>
    </r>
    <r>
      <rPr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</si>
  <si>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2,2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1</t>
    </r>
  </si>
  <si>
    <t>7,946</t>
  </si>
  <si>
    <t>3,973</t>
  </si>
  <si>
    <t>0,795</t>
  </si>
  <si>
    <t>Pipa Ø 800 mm</t>
  </si>
  <si>
    <r>
      <rPr>
        <sz val="10"/>
        <color indexed="8"/>
        <rFont val="Arial"/>
        <family val="2"/>
      </rPr>
      <t>2,1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0</t>
    </r>
  </si>
  <si>
    <r>
      <rPr>
        <sz val="10"/>
        <color indexed="8"/>
        <rFont val="Arial"/>
        <family val="2"/>
      </rPr>
      <t>3,0</t>
    </r>
    <r>
      <rPr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9</t>
    </r>
  </si>
  <si>
    <r>
      <rPr>
        <sz val="10"/>
        <color indexed="8"/>
        <rFont val="Arial"/>
        <family val="2"/>
      </rPr>
      <t>4,9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8</t>
    </r>
  </si>
  <si>
    <r>
      <rPr>
        <sz val="10"/>
        <color indexed="8"/>
        <rFont val="Arial"/>
        <family val="2"/>
      </rPr>
      <t>2,5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1</t>
    </r>
  </si>
  <si>
    <t>Air test (air bersih)</t>
  </si>
  <si>
    <t>Bahan bakar</t>
  </si>
  <si>
    <t>liter</t>
  </si>
  <si>
    <t>Oli</t>
  </si>
  <si>
    <t>0,126</t>
  </si>
  <si>
    <t>0,158</t>
  </si>
  <si>
    <t>I</t>
  </si>
  <si>
    <t>Pekerjaan Persiapan ………………………………………………</t>
  </si>
  <si>
    <t>Rp…………….</t>
  </si>
  <si>
    <t>II</t>
  </si>
  <si>
    <t>Pekerjaan Tanah …………………………………………………….</t>
  </si>
  <si>
    <t>III</t>
  </si>
  <si>
    <t>Pekerjaan Pondasi Batu Belah ……………………………………</t>
  </si>
  <si>
    <t>IV.</t>
  </si>
  <si>
    <t>Pekerjaan Beton Kolom/balok praktis …………………………..</t>
  </si>
  <si>
    <t>V.</t>
  </si>
  <si>
    <t>Pekerjaan Pasangan dinding bata ……………………………….</t>
  </si>
  <si>
    <t>VI.</t>
  </si>
  <si>
    <t>Pekerjaan Kusen/Pintu/Jendela ………………………………….</t>
  </si>
  <si>
    <t>VII.</t>
  </si>
  <si>
    <t>Pekerjaan Langit-langit …………………………………………….</t>
  </si>
  <si>
    <t>Rp……………</t>
  </si>
  <si>
    <t>VIII.</t>
  </si>
  <si>
    <t>Pekerjaan Pengecatan/Plituran …………………………………..</t>
  </si>
  <si>
    <t>IX.</t>
  </si>
  <si>
    <t>Pekerjaan Elektrikal ………………………………………………..</t>
  </si>
  <si>
    <t>Rp……………..</t>
  </si>
  <si>
    <t>X.</t>
  </si>
  <si>
    <t>Pekerjaan Plumbing ……………………………………………….</t>
  </si>
  <si>
    <t>XI.</t>
  </si>
  <si>
    <t>Pekerjaan Mobilisasi dan Demobilisasi ……………………….</t>
  </si>
  <si>
    <t>XII</t>
  </si>
  <si>
    <t>Pekerjaan …………………….</t>
  </si>
  <si>
    <t>Rp</t>
  </si>
  <si>
    <t>XIII</t>
  </si>
  <si>
    <t>Pekerjaan ……………………..</t>
  </si>
  <si>
    <t>Miscellaneous Work</t>
  </si>
  <si>
    <r>
      <t>A.4.2.1.10. Pemasangan 1 m</t>
    </r>
    <r>
      <rPr>
        <b/>
        <sz val="6.5"/>
        <color indexed="8"/>
        <rFont val="Arial"/>
        <family val="2"/>
      </rPr>
      <t xml:space="preserve">2  </t>
    </r>
    <r>
      <rPr>
        <b/>
        <i/>
        <sz val="10"/>
        <color indexed="8"/>
        <rFont val="Arial"/>
        <family val="2"/>
      </rPr>
      <t xml:space="preserve">rolling door </t>
    </r>
    <r>
      <rPr>
        <b/>
        <sz val="10"/>
        <color indexed="8"/>
        <rFont val="Arial"/>
        <family val="2"/>
      </rPr>
      <t>alluminium</t>
    </r>
  </si>
  <si>
    <t>A.4.2.1.11. Pemasangan 1 m kusen pintu alluminium</t>
  </si>
  <si>
    <r>
      <t>A.4.2.1.12.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pintu alluminium strip lebar 8 cm</t>
    </r>
  </si>
  <si>
    <r>
      <t>A.4.2.1.13.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pintu kaca rangka alluminium</t>
    </r>
  </si>
  <si>
    <r>
      <t>A.4.2.1.14.Pemasangan 1 m</t>
    </r>
    <r>
      <rPr>
        <b/>
        <sz val="6.5"/>
        <color indexed="8"/>
        <rFont val="Arial"/>
        <family val="2"/>
      </rPr>
      <t xml:space="preserve">2  </t>
    </r>
    <r>
      <rPr>
        <b/>
        <i/>
        <sz val="10"/>
        <color indexed="8"/>
        <rFont val="Arial"/>
        <family val="2"/>
      </rPr>
      <t xml:space="preserve">venetions blinds </t>
    </r>
    <r>
      <rPr>
        <b/>
        <sz val="10"/>
        <color indexed="8"/>
        <rFont val="Arial"/>
        <family val="2"/>
      </rPr>
      <t xml:space="preserve">dan </t>
    </r>
    <r>
      <rPr>
        <b/>
        <i/>
        <sz val="10"/>
        <color indexed="8"/>
        <rFont val="Arial"/>
        <family val="2"/>
      </rPr>
      <t>Vertical blinds</t>
    </r>
  </si>
  <si>
    <r>
      <t>A.4.2.1.15.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terali besi strip (2 x 3) mm</t>
    </r>
  </si>
  <si>
    <r>
      <t>A.4.2.1.16.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kawat nyamuk</t>
    </r>
  </si>
  <si>
    <r>
      <t>A.4.2.1.17.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jendela nako &amp; tralis</t>
    </r>
  </si>
  <si>
    <t>A.4.2.1.18. Pemasangan 1 m’ talang datar/ jurai seng bjls 28 lebar 90 cm</t>
  </si>
  <si>
    <t>A.4.2.1.19   Pemasangan 1 m talang ½ lingkaran D-15 cm, seng plat bjls 30 lebar 45 cm</t>
  </si>
  <si>
    <r>
      <t>A.4.2.1.20.Pemasangan 1 m</t>
    </r>
    <r>
      <rPr>
        <b/>
        <sz val="6.5"/>
        <color indexed="8"/>
        <rFont val="Arial"/>
        <family val="2"/>
      </rPr>
      <t xml:space="preserve">2    </t>
    </r>
    <r>
      <rPr>
        <b/>
        <sz val="10"/>
        <color indexed="8"/>
        <rFont val="Arial"/>
        <family val="2"/>
      </rPr>
      <t>rangka besi hollow 1x40.40.2mm, modul 60 x 120 cm, dinding partisi</t>
    </r>
  </si>
  <si>
    <r>
      <t>A.4.2.1.21.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rangka besi hollow 1x40.40.2mm, modul 60 x 60 cm, plafon</t>
    </r>
  </si>
  <si>
    <t>A.4.4.1 HARGA SATUAN PEKERJAAN PASANGAN DINDING</t>
  </si>
  <si>
    <r>
      <t>A. 4.4.1.1.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merah (5x11x22) cm tebal 1 batu campuran 1SP :2PP</t>
    </r>
  </si>
  <si>
    <r>
      <t>A. 4.4.1.2.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merah (5x11x22) cm tebal 1 batu campuran 1SP :3PP</t>
    </r>
  </si>
  <si>
    <r>
      <t>A. 4.4.1.3. Pemasangan 1m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dinding bata merah (5x11x22) cm tebal 1 batu campuran  1SP :4PP</t>
    </r>
  </si>
  <si>
    <r>
      <t>A. 4.4.1.4. Pemasangan 1m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dinding bata merah (5x11x22) cm tebal 1 batu campuran  1SP :5PP</t>
    </r>
  </si>
  <si>
    <r>
      <t>A. 4.4.1.5    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Merah (5x11x22) cm tebal 1 batu campuran  1SP :6PP</t>
    </r>
  </si>
  <si>
    <r>
      <t>A. 4.4.1.6  Pemasangan 1m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dinding bata merah (5x11x22) cm tebal 1 batu campuran  1SP :3KP : 10PP</t>
    </r>
  </si>
  <si>
    <r>
      <t>A. 4.4.1.7  Pemasangan 1m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dinding bata merah (5x11x22) cm tebal ½ batu campuran  1SP :2PP</t>
    </r>
  </si>
  <si>
    <r>
      <t>A. 4.4.1.8    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merah (5x11x22) cm tebal ½ batu campuran  1SP :3PP</t>
    </r>
  </si>
  <si>
    <r>
      <t>A.4.4.1.9 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merah (5x11x22) cm tebal ½ batu campuran 1SP :4PP</t>
    </r>
  </si>
  <si>
    <r>
      <t>A. 4.4.1.10   Pemasangan 1m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dinding bata merah (5x11x22)cm tebal ½ batu campuran   1SP:5PP</t>
    </r>
  </si>
  <si>
    <r>
      <t>A. 4.4.1.11 Pemasangan 1m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dinding bata merah (5x11x22)cm tebal ½ batu campuran  1SP :6PP</t>
    </r>
  </si>
  <si>
    <r>
      <t>A. 4.4.1.12       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merah (5x11x22)cm tebal ½ batu campuran  1SP:8PP</t>
    </r>
  </si>
  <si>
    <r>
      <t>A. 4.4.1.13  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merah (5x11x22)cm tebal ½ batu campuran  1SP :3KP :10PP</t>
    </r>
  </si>
  <si>
    <r>
      <t>A. 4.4.1.14  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merah (5x11x22)cm tebal ½ batu campuran  1SM :1KP :1PP</t>
    </r>
  </si>
  <si>
    <r>
      <t>A. 4.4.1.15   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merah (5x11x22) cm tebal ½ batu campuran  1SM :1KP :2PP</t>
    </r>
  </si>
  <si>
    <r>
      <t>A. 4.4.1.16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dinding </t>
    </r>
    <r>
      <rPr>
        <b/>
        <i/>
        <sz val="10"/>
        <color indexed="8"/>
        <rFont val="Arial"/>
        <family val="2"/>
      </rPr>
      <t xml:space="preserve">conblock </t>
    </r>
    <r>
      <rPr>
        <b/>
        <sz val="10"/>
        <color indexed="8"/>
        <rFont val="Arial"/>
        <family val="2"/>
      </rPr>
      <t>HB20 campuran 1SP : 3PP</t>
    </r>
  </si>
  <si>
    <r>
      <t>A. 4.4.1.17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dinding </t>
    </r>
    <r>
      <rPr>
        <b/>
        <i/>
        <sz val="10"/>
        <color indexed="8"/>
        <rFont val="Arial"/>
        <family val="2"/>
      </rPr>
      <t xml:space="preserve">conblock </t>
    </r>
    <r>
      <rPr>
        <b/>
        <sz val="10"/>
        <color indexed="8"/>
        <rFont val="Arial"/>
        <family val="2"/>
      </rPr>
      <t>HB20 campuran 1SP :4PP</t>
    </r>
  </si>
  <si>
    <r>
      <t>A. 4.4.1.8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dinding </t>
    </r>
    <r>
      <rPr>
        <b/>
        <i/>
        <sz val="10"/>
        <color indexed="8"/>
        <rFont val="Arial"/>
        <family val="2"/>
      </rPr>
      <t xml:space="preserve">conblock </t>
    </r>
    <r>
      <rPr>
        <b/>
        <sz val="10"/>
        <color indexed="8"/>
        <rFont val="Arial"/>
        <family val="2"/>
      </rPr>
      <t>HB15 campuran 1SP :3PP</t>
    </r>
  </si>
  <si>
    <r>
      <t>A. 4.4.1.19         Pemasangan 1 cm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dinding </t>
    </r>
    <r>
      <rPr>
        <b/>
        <i/>
        <sz val="10"/>
        <color indexed="8"/>
        <rFont val="Arial"/>
        <family val="2"/>
      </rPr>
      <t xml:space="preserve">conblock </t>
    </r>
    <r>
      <rPr>
        <b/>
        <sz val="10"/>
        <color indexed="8"/>
        <rFont val="Arial"/>
        <family val="2"/>
      </rPr>
      <t>HB15 campuran 1SP :4PP</t>
    </r>
  </si>
  <si>
    <r>
      <t>A. 4.4.1.20 Pemasangan 1 cm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dinding </t>
    </r>
    <r>
      <rPr>
        <b/>
        <i/>
        <sz val="10"/>
        <color indexed="8"/>
        <rFont val="Arial"/>
        <family val="2"/>
      </rPr>
      <t xml:space="preserve">conblock </t>
    </r>
    <r>
      <rPr>
        <b/>
        <sz val="10"/>
        <color indexed="8"/>
        <rFont val="Arial"/>
        <family val="2"/>
      </rPr>
      <t>HB10 campuran 1SP :3PP</t>
    </r>
  </si>
  <si>
    <r>
      <t>A. 4.4.1.21         Pemasangan 1 cm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dinding </t>
    </r>
    <r>
      <rPr>
        <b/>
        <i/>
        <sz val="10"/>
        <color indexed="8"/>
        <rFont val="Arial"/>
        <family val="2"/>
      </rPr>
      <t xml:space="preserve">conblock </t>
    </r>
    <r>
      <rPr>
        <b/>
        <sz val="10"/>
        <color indexed="8"/>
        <rFont val="Arial"/>
        <family val="2"/>
      </rPr>
      <t>HB10 campuran 1SP :4PP</t>
    </r>
  </si>
  <si>
    <r>
      <t>A. 4.4.1.22 Pemasangan 1 cm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terawang (</t>
    </r>
    <r>
      <rPr>
        <b/>
        <i/>
        <sz val="10"/>
        <color indexed="8"/>
        <rFont val="Arial"/>
        <family val="2"/>
      </rPr>
      <t>rooster</t>
    </r>
    <r>
      <rPr>
        <b/>
        <sz val="10"/>
        <color indexed="8"/>
        <rFont val="Arial"/>
        <family val="2"/>
      </rPr>
      <t>) 12x11x24 campuran 1SP :3PP</t>
    </r>
  </si>
  <si>
    <r>
      <t>A. 4.4.1.23         Pemasangan 1 cm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terawang (</t>
    </r>
    <r>
      <rPr>
        <b/>
        <i/>
        <sz val="10"/>
        <color indexed="8"/>
        <rFont val="Arial"/>
        <family val="2"/>
      </rPr>
      <t>rooster</t>
    </r>
    <r>
      <rPr>
        <b/>
        <sz val="10"/>
        <color indexed="8"/>
        <rFont val="Arial"/>
        <family val="2"/>
      </rPr>
      <t>) 12x11x24 campuran 1SP :4PP</t>
    </r>
  </si>
  <si>
    <r>
      <t>A. 4.4.1.24         Pemasangan 1 cm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dinding bata berongga ekspose 12x11x24  campuran  1SP:3PP</t>
    </r>
  </si>
  <si>
    <t>A.4.4.2 HARGA SATUAN PEKERJAAN PLESTERAN</t>
  </si>
  <si>
    <r>
      <t>A.4.4.2.1.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1PP tebal 15 mm</t>
    </r>
  </si>
  <si>
    <r>
      <t>A.4.4.2.2.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2PP tebal 15 mm</t>
    </r>
  </si>
  <si>
    <r>
      <t>A.4.4.2.3.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3PP tebal 15mm</t>
    </r>
  </si>
  <si>
    <r>
      <t>A.4.4.2.4.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4PP tebal 15 mm</t>
    </r>
  </si>
  <si>
    <r>
      <t>A.4.4.2.5.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5PP tebal 15 mm</t>
    </r>
  </si>
  <si>
    <r>
      <t>A.4.4.2.6.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6PP tebal 15 mm</t>
    </r>
  </si>
  <si>
    <r>
      <t>A.4.4.2.7.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7PP tebal 15 mm</t>
    </r>
  </si>
  <si>
    <r>
      <t>A.4.4.2.8.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8PP tebal 15 mm</t>
    </r>
  </si>
  <si>
    <r>
      <t>A.4.4.2.9.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1/2KP : 3PP tebal 15 mm</t>
    </r>
  </si>
  <si>
    <r>
      <t>A.4.4.2.10.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2KP : 8PP tebal 15 mm</t>
    </r>
  </si>
  <si>
    <r>
      <t>A.4.4.2.11.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1SM : 1KP : 1PP tebal 15 mm</t>
    </r>
  </si>
  <si>
    <r>
      <t>A.4.4.2.12.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1SM : 1KP : 2PP tebal 15 mm</t>
    </r>
  </si>
  <si>
    <r>
      <t>A.4.4.2.14.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3PP tebal 20 mm</t>
    </r>
  </si>
  <si>
    <r>
      <t>A.4.4.2.15.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4PP tebal 20 mm</t>
    </r>
  </si>
  <si>
    <r>
      <t>A.4.4.2.16.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5PP tebal 20 mm</t>
    </r>
  </si>
  <si>
    <r>
      <t>A.4.4.2.17.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1SP : 6PP tebal 20 mm</t>
    </r>
  </si>
  <si>
    <r>
      <t>A.4.4.2.18.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1SM : 1KP : 2PP tebal 20 mm</t>
    </r>
  </si>
  <si>
    <r>
      <t>A.4.4.2.19.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berapen 1SP : 5PP tebal 15 mm</t>
    </r>
  </si>
  <si>
    <t>A.4.4.2.20. Pemasangan 1 m’ plesteran skoning 1SP : 3PP lebar 10 cm</t>
  </si>
  <si>
    <r>
      <t>A.4.4.2.21.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granit 1SP : 2 granit tebal 1cm</t>
    </r>
  </si>
  <si>
    <r>
      <t>A.4.4.2.22.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traso 1SP : 2 traso tebal 1cm</t>
    </r>
  </si>
  <si>
    <r>
      <t>A.4.4.2.23.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plesteran ciprat 1SP : 2PP</t>
    </r>
  </si>
  <si>
    <r>
      <t>A.4.4.2.24 Pemasangan 1 m</t>
    </r>
    <r>
      <rPr>
        <b/>
        <sz val="6.5"/>
        <color indexed="8"/>
        <rFont val="Arial"/>
        <family val="2"/>
      </rPr>
      <t xml:space="preserve">2 </t>
    </r>
    <r>
      <rPr>
        <b/>
        <i/>
        <sz val="10"/>
        <color indexed="8"/>
        <rFont val="Arial"/>
        <family val="2"/>
      </rPr>
      <t xml:space="preserve">finishing </t>
    </r>
    <r>
      <rPr>
        <b/>
        <sz val="10"/>
        <color indexed="8"/>
        <rFont val="Arial"/>
        <family val="2"/>
      </rPr>
      <t>siar pasangan bata merah</t>
    </r>
  </si>
  <si>
    <r>
      <t>A.4.4.2.25. Pemasangan 1 m</t>
    </r>
    <r>
      <rPr>
        <b/>
        <sz val="6.5"/>
        <color indexed="8"/>
        <rFont val="Arial"/>
        <family val="2"/>
      </rPr>
      <t xml:space="preserve">2 </t>
    </r>
    <r>
      <rPr>
        <b/>
        <i/>
        <sz val="10"/>
        <color indexed="8"/>
        <rFont val="Arial"/>
        <family val="2"/>
      </rPr>
      <t xml:space="preserve">finishing </t>
    </r>
    <r>
      <rPr>
        <b/>
        <sz val="10"/>
        <color indexed="8"/>
        <rFont val="Arial"/>
        <family val="2"/>
      </rPr>
      <t xml:space="preserve">siar pasangan </t>
    </r>
    <r>
      <rPr>
        <b/>
        <i/>
        <sz val="10"/>
        <color indexed="8"/>
        <rFont val="Arial"/>
        <family val="2"/>
      </rPr>
      <t xml:space="preserve">conblock </t>
    </r>
    <r>
      <rPr>
        <b/>
        <sz val="10"/>
        <color indexed="8"/>
        <rFont val="Arial"/>
        <family val="2"/>
      </rPr>
      <t>ekspose</t>
    </r>
  </si>
  <si>
    <r>
      <t>A.4.4.2.26. Pemasangan 1 m</t>
    </r>
    <r>
      <rPr>
        <b/>
        <sz val="6.5"/>
        <color indexed="8"/>
        <rFont val="Arial"/>
        <family val="2"/>
      </rPr>
      <t xml:space="preserve">2 </t>
    </r>
    <r>
      <rPr>
        <b/>
        <i/>
        <sz val="10"/>
        <color indexed="8"/>
        <rFont val="Arial"/>
        <family val="2"/>
      </rPr>
      <t xml:space="preserve">finishing </t>
    </r>
    <r>
      <rPr>
        <b/>
        <sz val="10"/>
        <color indexed="8"/>
        <rFont val="Arial"/>
        <family val="2"/>
      </rPr>
      <t>siar pasangan batu kali, campuran 1SP : 2PP.</t>
    </r>
  </si>
  <si>
    <r>
      <t>A.4.4.2.27.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acian</t>
    </r>
  </si>
  <si>
    <t>A.4.4.3 HARGA SATUAN PEKERJAAN PENUTUP LANTAI DAN PENUTUP DINDING</t>
  </si>
  <si>
    <r>
      <t>A.4.4.3.1.Pemasangan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PC abu-abu ukuran 40cm x40cm</t>
    </r>
  </si>
  <si>
    <r>
      <t>A.4.4.3.2.Pemasangan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PC abu-abu ukuran 30cm x30 cm</t>
    </r>
  </si>
  <si>
    <r>
      <t>A.4.4.3.3.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PC abu-abu ukuran 20cm x20 cm</t>
    </r>
  </si>
  <si>
    <r>
      <t>A.4.4.3.4.Pemasangan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warna ukuran 40cm x40 cm</t>
    </r>
  </si>
  <si>
    <r>
      <t>A.4.4.3.5.Pemasangan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warna ukuran 30cm x30cm</t>
    </r>
  </si>
  <si>
    <r>
      <t>A.4.4.3.6.Pemasangan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warna ukuran 20cm x20cm</t>
    </r>
  </si>
  <si>
    <r>
      <t>A.4.4.3.7.Pemasangan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teraso ukuran 40cm x40cm</t>
    </r>
  </si>
  <si>
    <r>
      <t>A.4.4.3.8. 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teraso ukuran 30cm x30cm</t>
    </r>
  </si>
  <si>
    <r>
      <t>A.4.4.3.9.Pemasangan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granit ukuran 40cm x40cm</t>
    </r>
  </si>
  <si>
    <r>
      <t>A.4.4.3.10.Pemasangan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granit ukuran 30cm x30cm</t>
    </r>
  </si>
  <si>
    <r>
      <t>A.4.4.3.11.Pemasangan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teralux marmer ukuran 40cm x40cm</t>
    </r>
  </si>
  <si>
    <r>
      <t>A.4.4.3.12.Pemasangan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teralux ukuran 30cm x30cm</t>
    </r>
  </si>
  <si>
    <r>
      <t>A.4.4.3.13.Pemasangan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teralux marmer ukuran 60cm x60cm</t>
    </r>
  </si>
  <si>
    <r>
      <t>A.4.4.3.14.Pemasangan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teralux marmer ukuran 40cm x40cm</t>
    </r>
  </si>
  <si>
    <r>
      <t>A.4.4.3.15.Pemasangan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ubin teralux marmer ukuran 30cm x30cm</t>
    </r>
  </si>
  <si>
    <t>A.4.4.3.16.Pemasangan 1 m’ plint ubin Pc abu-abu ukuran 15cm x 20cm</t>
  </si>
  <si>
    <t>A.4.4.3.17.Pemasangan 1 m’ plint ubin Pc abu-abu ukuran 10cm x 30cm</t>
  </si>
  <si>
    <t>A.4.4.3.18.Pemasangan 1 m’ plint ubin Pc abu-abu ukuran 10cm x 40cm</t>
  </si>
  <si>
    <t>A.4.4.3.19.Pemasangan 1 m’ plint ubin warna ukuran 10cm x 20cm</t>
  </si>
  <si>
    <t>A.4.4.3.20.Pemasangan 1 m’ plint ubin warna ukuran 10cm x 30cm</t>
  </si>
  <si>
    <t>A.4.4.3.21.Pemasangan 1 m’ plint ubin warna ukuran 10cm x 40cm</t>
  </si>
  <si>
    <t>A.4.4.3.22.Pemasangan 1 m’ plint ubin teraso ukuran 10cm x 30cm</t>
  </si>
  <si>
    <t>A.4.4.3.23.Pemasangan 1 m’ plint ubin teraso ukuran 10cm x 40cm</t>
  </si>
  <si>
    <t>A.4.4.3.24.Pemasangan 1 m’ plint ubin granit ukuran 10cm x 40cm</t>
  </si>
  <si>
    <t>A.4.4.3.25.Pemasangan 1 m’ plint ubin granit ukuran 10cm x 30cm</t>
  </si>
  <si>
    <t>A.4.4.3.26.Pemasangan 1 m’ plint ubin teralux kerang ukuran 10cm x 40cm</t>
  </si>
  <si>
    <t>A.4.4.3.27.Pemasangan 1 m’ plint ubin teralux kerang ukuran 10cm x 30cm</t>
  </si>
  <si>
    <t>A.4.4.3.28.Pemasangan 1 m’ plint ubin teralux marmer ukuran 10cm x 60cm</t>
  </si>
  <si>
    <t>A.4.4.3.29.Pemasangan 1 m’ plint ubin teralux marmer ukuran 10cm x 40cm</t>
  </si>
  <si>
    <t>A.4.4.3.30.Pemasangan 1 m’ plint ubin teralux marmer ukuran 10cm x 30cm</t>
  </si>
  <si>
    <r>
      <t>A.4.4.3.31.Pemasangan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teraso cor di tempat, tebal 3cm</t>
    </r>
  </si>
  <si>
    <r>
      <t>A.4.4.3.32.Pemasangan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keramik artistik 10cm x 20cm</t>
    </r>
  </si>
  <si>
    <r>
      <t>A.4.4.3.33.Pemasangan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keramik artistik 10cm x 10cm atau 5cm x 20cm</t>
    </r>
  </si>
  <si>
    <r>
      <t>A.4.4.3.34.Pemasangan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keramik ukuran 33cm x 33cm</t>
    </r>
  </si>
  <si>
    <r>
      <t>A.4.4.3.35.Pemasangan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keramik ukuran 30cm x 30cm</t>
    </r>
  </si>
  <si>
    <r>
      <t>A.4.4.3.36.Pemasangan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keramik ukuran 20cm x 20cm</t>
    </r>
  </si>
  <si>
    <r>
      <t>A.4.4.3.37.Pemasangan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keramik ukuran 10cm x 33cm untuk variasi/border</t>
    </r>
  </si>
  <si>
    <r>
      <t>A.4.4.3.38.Pemasangan 1m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keramik mozaik ukuran 30cm x 30cm</t>
    </r>
  </si>
  <si>
    <t>A.4.4.3.39.Pemasangan 1 m’ plint keramik ukuran 10cm x 20cm</t>
  </si>
  <si>
    <t>A.4.4.3.40.Pemasangan 1 m’ plint keramik ukuran 10cm x 10cm</t>
  </si>
  <si>
    <t>A.4.4.3.41.Pemasangan 1 m’ plint keramik ukuran 5cm x 20cm</t>
  </si>
  <si>
    <r>
      <t xml:space="preserve">A.4.4.3.42.Pemasangan 1 m’ </t>
    </r>
    <r>
      <rPr>
        <b/>
        <i/>
        <sz val="10"/>
        <color indexed="8"/>
        <rFont val="Arial"/>
        <family val="2"/>
      </rPr>
      <t xml:space="preserve">plint internal cove </t>
    </r>
    <r>
      <rPr>
        <b/>
        <sz val="10"/>
        <color indexed="8"/>
        <rFont val="Arial"/>
        <family val="2"/>
      </rPr>
      <t>artistik 5cm x 5cm x 20cm</t>
    </r>
  </si>
  <si>
    <r>
      <t>A.4.4.3.43.Pemasangan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marmer ukuran 100cm x 100cm</t>
    </r>
  </si>
  <si>
    <r>
      <t>A.4.4.3.44.Pemasangan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karpet</t>
    </r>
  </si>
  <si>
    <r>
      <t>A.4.4.3.45.Pemasangan 1 m</t>
    </r>
    <r>
      <rPr>
        <b/>
        <sz val="6.5"/>
        <color indexed="8"/>
        <rFont val="Arial"/>
        <family val="2"/>
      </rPr>
      <t xml:space="preserve">2 </t>
    </r>
    <r>
      <rPr>
        <b/>
        <i/>
        <sz val="10"/>
        <color indexed="8"/>
        <rFont val="Arial"/>
        <family val="2"/>
      </rPr>
      <t xml:space="preserve">underlayer </t>
    </r>
    <r>
      <rPr>
        <b/>
        <sz val="10"/>
        <color indexed="8"/>
        <rFont val="Arial"/>
        <family val="2"/>
      </rPr>
      <t>(pelapis bawah karpet)</t>
    </r>
  </si>
  <si>
    <r>
      <t>A.4.4.3.46.Pemasangan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parquet kayu</t>
    </r>
  </si>
  <si>
    <r>
      <t>A.4.4.3.47.Pemasangan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lantai kayu </t>
    </r>
    <r>
      <rPr>
        <b/>
        <i/>
        <sz val="10"/>
        <color indexed="8"/>
        <rFont val="Arial"/>
        <family val="2"/>
      </rPr>
      <t>gymfloor</t>
    </r>
  </si>
  <si>
    <r>
      <t>A.4.4.3.48.Pemasangan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porslen 11cm x 11cm</t>
    </r>
  </si>
  <si>
    <r>
      <t xml:space="preserve">A.4.4.3.49.Pemasangan </t>
    </r>
    <r>
      <rPr>
        <b/>
        <sz val="10"/>
        <color indexed="8"/>
        <rFont val="Arial"/>
        <family val="2"/>
      </rPr>
      <t>1 m</t>
    </r>
    <r>
      <rPr>
        <b/>
        <sz val="6.5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>dinding porslen 10cm x 20cm</t>
    </r>
  </si>
  <si>
    <r>
      <t>A.4.4.3.50.Pemasangan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porslen 20cm x 20cm</t>
    </r>
  </si>
  <si>
    <r>
      <t>A.4.4.3.51.Pemasangan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keramik artistik 10cm x 20cm</t>
    </r>
  </si>
  <si>
    <r>
      <t>A.4.4.3.52.Pemasangan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keramik artistik 5cm x 20cm</t>
    </r>
  </si>
  <si>
    <r>
      <t>A.4.4.3.53.Pemasangan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keramik  10cm x 20cm</t>
    </r>
  </si>
  <si>
    <r>
      <t>A.4.4.3.54.Pemasangan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keramik 20cm x 20cm</t>
    </r>
  </si>
  <si>
    <r>
      <t>A.4.4.3.55.Pemasangan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marmer 100cm x 100cm</t>
    </r>
  </si>
  <si>
    <r>
      <t>A.4.4.3.56.Pemasangan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bata pelapis 3cm x 7cm x 24cm</t>
    </r>
  </si>
  <si>
    <r>
      <t>A.4.4.3.57.Pemasangan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batu paras</t>
    </r>
  </si>
  <si>
    <r>
      <t>A.4.4.3.58.Pemasangan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batu tempel hitam</t>
    </r>
  </si>
  <si>
    <r>
      <t>A.4.4.3.59.Pemasangan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lantai vynil ukuran 30cm x 30cm</t>
    </r>
  </si>
  <si>
    <r>
      <t>A.4.4.3.60.Pemasangan 1 m</t>
    </r>
    <r>
      <rPr>
        <b/>
        <sz val="6.5"/>
        <color indexed="8"/>
        <rFont val="Arial"/>
        <family val="2"/>
      </rPr>
      <t xml:space="preserve">2 </t>
    </r>
    <r>
      <rPr>
        <b/>
        <i/>
        <sz val="10"/>
        <color indexed="8"/>
        <rFont val="Arial"/>
        <family val="2"/>
      </rPr>
      <t xml:space="preserve">wallpaper </t>
    </r>
    <r>
      <rPr>
        <b/>
        <sz val="10"/>
        <color indexed="8"/>
        <rFont val="Arial"/>
        <family val="2"/>
      </rPr>
      <t>lebar 50 cm</t>
    </r>
  </si>
  <si>
    <r>
      <t>A.4.4.3.61.Pemasangan 1m</t>
    </r>
    <r>
      <rPr>
        <b/>
        <sz val="6.5"/>
        <color indexed="8"/>
        <rFont val="Arial"/>
        <family val="2"/>
      </rPr>
      <t xml:space="preserve">2 </t>
    </r>
    <r>
      <rPr>
        <b/>
        <i/>
        <sz val="10"/>
        <color indexed="8"/>
        <rFont val="Arial"/>
        <family val="2"/>
      </rPr>
      <t>floor harderner</t>
    </r>
  </si>
  <si>
    <t>A.4.4.3.62.Pemasangan 1 m’ plint vynil 15cm x 30cm</t>
  </si>
  <si>
    <t>A.4.4.3.63. Pemasangan 1 m’ plint kayu tebal 2 cm lebar 10 cm</t>
  </si>
  <si>
    <t>A.4.5.1  SATUAN PEKERJAAN LANGIT-LANGIT (PLAFOND)</t>
  </si>
  <si>
    <r>
      <t>A.4.5.1.1.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langit-langit asbes semen, tebal 4 mm, 5 mm, dan 6 mm</t>
    </r>
  </si>
  <si>
    <r>
      <t>A.4.5.1.2.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langit-langit akustik ukuran (30 x 30) cm</t>
    </r>
  </si>
  <si>
    <r>
      <t>A.4.5.1.3.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langit-langit akustik ukuran (30 x 60) cm</t>
    </r>
  </si>
  <si>
    <r>
      <t>A.4.5.1.4.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langit-langit akustik ukuran (60 x 120) cm</t>
    </r>
  </si>
  <si>
    <r>
      <t>A.4.5.1.5.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langit-langit tripleks ukuran (120 x 240) cm, tebal 3 mm, 4 mm &amp; 6 mm</t>
    </r>
  </si>
  <si>
    <r>
      <t>A.4.5.1.6.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langit-langit lambrisering kayu, tebal 9 mm</t>
    </r>
  </si>
  <si>
    <r>
      <t>A.4.5.1.7.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langit-langit gypsum board ukuran (120x240x9) mm, tebal 9 mm</t>
    </r>
  </si>
  <si>
    <r>
      <t>A.4.5.1.8.  Pemasangan  1  m</t>
    </r>
    <r>
      <rPr>
        <b/>
        <sz val="6.5"/>
        <color indexed="8"/>
        <rFont val="Arial"/>
        <family val="2"/>
      </rPr>
      <t xml:space="preserve">2   </t>
    </r>
    <r>
      <rPr>
        <b/>
        <sz val="10"/>
        <color indexed="8"/>
        <rFont val="Arial"/>
        <family val="2"/>
      </rPr>
      <t>langit-langit  akustik  ukuran  (60  x  120)  cm  berikut  rangka alluminium</t>
    </r>
  </si>
  <si>
    <t>A.4.5.1.9. Pemasangan 1 m’ list langit-langit kayu profil</t>
  </si>
  <si>
    <r>
      <t>A.4.5.1.10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Rangka langit-langit besi hollow 40.40</t>
    </r>
  </si>
  <si>
    <t xml:space="preserve">A.4.5.2. HARGA SATUAN PEKERJAAN PENUTUP ATAP </t>
  </si>
  <si>
    <t>A.4.5.2.1. Pemasangan 1 m2 atap genteng palentong kecil</t>
  </si>
  <si>
    <r>
      <t>A.4.5.2.2.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atap genteng kodok glazuur</t>
    </r>
  </si>
  <si>
    <r>
      <t>A.4.5.2.3.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atap genteng palentong besar/super</t>
    </r>
  </si>
  <si>
    <t>A.4.5.2.4. Pemasangan 1 m’ bubung genteng palentong</t>
  </si>
  <si>
    <t>A.4.5.2.5. Pemasangan 1 m’ bubung genteng kodok glazuur</t>
  </si>
  <si>
    <t>A.4.5.2.6. Pemasangan 1 m’ bubung genteng palentong besar</t>
  </si>
  <si>
    <r>
      <t>A.4.5.2.7. Pemasangan 1 m</t>
    </r>
    <r>
      <rPr>
        <b/>
        <sz val="6.5"/>
        <color indexed="8"/>
        <rFont val="Arial"/>
        <family val="2"/>
      </rPr>
      <t xml:space="preserve">2  </t>
    </r>
    <r>
      <rPr>
        <b/>
        <i/>
        <sz val="10"/>
        <color indexed="8"/>
        <rFont val="Arial"/>
        <family val="2"/>
      </rPr>
      <t xml:space="preserve">roof light fibreglass </t>
    </r>
    <r>
      <rPr>
        <b/>
        <sz val="10"/>
        <color indexed="8"/>
        <rFont val="Arial"/>
        <family val="2"/>
      </rPr>
      <t>90x180</t>
    </r>
  </si>
  <si>
    <r>
      <t>A.4.5.2.8.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0,92mx2,5m x 5mm</t>
    </r>
  </si>
  <si>
    <r>
      <t>A.4.5.2.9.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0,92mx2,25m x 5mm</t>
    </r>
  </si>
  <si>
    <r>
      <t>A.4.5.2.10.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0,92mx2,00m x 5mm</t>
    </r>
  </si>
  <si>
    <r>
      <t>A.4.5.2.11.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0,92mx1.80m x 5mm</t>
    </r>
  </si>
  <si>
    <r>
      <t>A.4.5.2.12.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1.05mx3.00m x 4mm</t>
    </r>
  </si>
  <si>
    <r>
      <t>A.4.5.2.13.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1.05mx2.70m x 4mm</t>
    </r>
  </si>
  <si>
    <r>
      <t>A.4.5.2.14.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1.05mx2.40m x 4mm</t>
    </r>
  </si>
  <si>
    <r>
      <t>A.4.5.2.15.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1.05mx2.10m x 4mm</t>
    </r>
  </si>
  <si>
    <r>
      <t>A.4.5.2.16.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1.05mx1.50m x 4mm</t>
    </r>
  </si>
  <si>
    <r>
      <t>A.4.5.2.17.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1.08mx3.00m x 6mm</t>
    </r>
  </si>
  <si>
    <r>
      <t>A.4.5.2.18.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1.08mx2.70m x 6mm</t>
    </r>
  </si>
  <si>
    <r>
      <t>A.4.5.2.19.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1.08mx2.40m x 6mm</t>
    </r>
  </si>
  <si>
    <r>
      <t>A.4.5.2.20.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1.08mx2.10m x 6mm</t>
    </r>
  </si>
  <si>
    <r>
      <t>A.4.5.2.21. Pemasangan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atap asbes gelombang 1.08mx1.80m x 6mm</t>
    </r>
  </si>
  <si>
    <t>A.4.5.2.22. Pemasangan 1 m’ bubung stel gelombang 0,92m</t>
  </si>
  <si>
    <t>A.4.5.2.23. Pemasangan 1 m’ bubung stel gelombang 1,05m</t>
  </si>
  <si>
    <t>A.4.5.2.24. Pemasangan 1 m’ bubung stel gelombang 1,08m</t>
  </si>
  <si>
    <t>A.4.5.2.25. Pemasangan 1 m’ nok paten 0,92m</t>
  </si>
  <si>
    <t>A.4.5.2.26. Pemasangan 1 m’ nok paten 1,05m</t>
  </si>
  <si>
    <t>A.4.5.2.27. Pemasangan 1 m’ nok paten 1,08m</t>
  </si>
  <si>
    <t>A.4.5.2.28. Pemasangan 1 m’ nok stel rata 0,92m</t>
  </si>
  <si>
    <t>A.4.5.2.29. Pemasangan 1 m’ nok stel rata 1,05m</t>
  </si>
  <si>
    <r>
      <t>A.4.5.2.30.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genteng beton</t>
    </r>
  </si>
  <si>
    <r>
      <t>A.4.5.2.31.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genteng aspal</t>
    </r>
  </si>
  <si>
    <r>
      <t>A.4.5.2.32.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genteng metal</t>
    </r>
  </si>
  <si>
    <r>
      <t>A.4.5.2.33.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atap sirap kayu</t>
    </r>
  </si>
  <si>
    <t>A.4.5.2.34. Pemasangan 1 m’ nok genteng beton</t>
  </si>
  <si>
    <t>A.4.5.2.35. Pemasangan 1 m’ nok genteng aspal</t>
  </si>
  <si>
    <t>A.4.5.2.36. Pemasangan 1 m’ nok genteng metal</t>
  </si>
  <si>
    <t>A.4.5.2.37. Pemasangan 1 m’ nok sirap</t>
  </si>
  <si>
    <r>
      <t>A.4.5.2.38.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atap seng gelombang</t>
    </r>
  </si>
  <si>
    <t>A.4.5.2.39. Pemasangan 1 m’nok atap seng</t>
  </si>
  <si>
    <r>
      <t>A.4.5.2.40.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atap alumunium</t>
    </r>
  </si>
  <si>
    <t>A.4.5.2.41. Pemasangan 1 m’ nok alumunium</t>
  </si>
  <si>
    <r>
      <t>A.4.5.2.42. Pemasangan 1 m</t>
    </r>
    <r>
      <rPr>
        <b/>
        <sz val="6.5"/>
        <color indexed="8"/>
        <rFont val="Arial"/>
        <family val="2"/>
      </rPr>
      <t xml:space="preserve">2    </t>
    </r>
    <r>
      <rPr>
        <b/>
        <i/>
        <sz val="10"/>
        <color indexed="8"/>
        <rFont val="Arial"/>
        <family val="2"/>
      </rPr>
      <t>alumunium foil/sisalation</t>
    </r>
  </si>
  <si>
    <t>A.4.6.1 HARGA SATUAN PEKERJAAN KAYU</t>
  </si>
  <si>
    <r>
      <t>A.4.6.1.1. Pembuatan dan pemasangan 1 m</t>
    </r>
    <r>
      <rPr>
        <b/>
        <sz val="6.5"/>
        <color indexed="8"/>
        <rFont val="Arial"/>
        <family val="2"/>
      </rPr>
      <t xml:space="preserve">3 </t>
    </r>
    <r>
      <rPr>
        <b/>
        <sz val="10"/>
        <color indexed="8"/>
        <rFont val="Arial"/>
        <family val="2"/>
      </rPr>
      <t>kusen pintu dan kusen jendela, kayu kelas I</t>
    </r>
  </si>
  <si>
    <r>
      <t>A.4.6.1.2.Pembuatan dan pemasangan 1 m</t>
    </r>
    <r>
      <rPr>
        <b/>
        <sz val="6.5"/>
        <color indexed="8"/>
        <rFont val="Arial"/>
        <family val="2"/>
      </rPr>
      <t xml:space="preserve">3 </t>
    </r>
    <r>
      <rPr>
        <b/>
        <sz val="10"/>
        <color indexed="8"/>
        <rFont val="Arial"/>
        <family val="2"/>
      </rPr>
      <t>kusen pintu dan kusen jendela, kayu kelas II atau III</t>
    </r>
  </si>
  <si>
    <r>
      <t>A.4.6.1.3. Pembuatan dan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pintu klamp standar, kayu kelas II</t>
    </r>
  </si>
  <si>
    <r>
      <t>A.4.6.1.4. Pembuatan dan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pintu klamp sederhana, kayu kelas III</t>
    </r>
  </si>
  <si>
    <r>
      <t>A.4.6.1.5. Pembuatan dan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daun pintu panel, kayu kelas I atau II</t>
    </r>
  </si>
  <si>
    <r>
      <t>A.4.6.1.6. Pembuatan dan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pintu dan jendela kaca, kayu kelas I atau II</t>
    </r>
  </si>
  <si>
    <r>
      <t>A.4.6.1.7. Pembuatan dan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pintu dan jendela jalusi kayu kelas I atau II</t>
    </r>
  </si>
  <si>
    <r>
      <t>A.4.6.1.8. Pembuatan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daun pintu </t>
    </r>
    <r>
      <rPr>
        <b/>
        <i/>
        <sz val="10"/>
        <color indexed="8"/>
        <rFont val="Arial"/>
        <family val="2"/>
      </rPr>
      <t xml:space="preserve">plywood </t>
    </r>
    <r>
      <rPr>
        <b/>
        <sz val="10"/>
        <color indexed="8"/>
        <rFont val="Arial"/>
        <family val="2"/>
      </rPr>
      <t>rangkap, rangka kayu kelas II tertutup(lebar sampai 90 cm)</t>
    </r>
  </si>
  <si>
    <r>
      <t>A.4.6.1.9. Pembuatan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pintu </t>
    </r>
    <r>
      <rPr>
        <b/>
        <i/>
        <sz val="10"/>
        <color indexed="8"/>
        <rFont val="Arial"/>
        <family val="2"/>
      </rPr>
      <t xml:space="preserve">plywood </t>
    </r>
    <r>
      <rPr>
        <b/>
        <sz val="10"/>
        <color indexed="8"/>
        <rFont val="Arial"/>
        <family val="2"/>
      </rPr>
      <t>rangkap, rangka expose kayu kelas I atau II</t>
    </r>
  </si>
  <si>
    <r>
      <t>A.4.6.1.10.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jalusi kusen, kayu kelas I atau II</t>
    </r>
  </si>
  <si>
    <r>
      <t>A.4.6.1.11.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teakwood rangkap, rangka expose kayu kelas I</t>
    </r>
  </si>
  <si>
    <r>
      <t>A.4.6.1.12.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teakwood rangkap lapis formika, rangka expose kayu kelas II</t>
    </r>
  </si>
  <si>
    <r>
      <t>A.4.6.1.13. Pemasangan 1 m</t>
    </r>
    <r>
      <rPr>
        <b/>
        <sz val="6.5"/>
        <color indexed="8"/>
        <rFont val="Arial"/>
        <family val="2"/>
      </rPr>
      <t xml:space="preserve">3 </t>
    </r>
    <r>
      <rPr>
        <b/>
        <sz val="10"/>
        <color indexed="8"/>
        <rFont val="Arial"/>
        <family val="2"/>
      </rPr>
      <t>konstruksi kuda-kuda konvensional, kayu kelas I, II dan III bentang 6 meter</t>
    </r>
  </si>
  <si>
    <r>
      <t xml:space="preserve">A.4.6.1.14. Pemasangan 1 </t>
    </r>
    <r>
      <rPr>
        <sz val="10"/>
        <color indexed="8"/>
        <rFont val="Arial"/>
        <family val="2"/>
      </rPr>
      <t>m</t>
    </r>
    <r>
      <rPr>
        <sz val="6.5"/>
        <color indexed="8"/>
        <rFont val="Arial"/>
        <family val="2"/>
      </rPr>
      <t xml:space="preserve">3 </t>
    </r>
    <r>
      <rPr>
        <b/>
        <sz val="10"/>
        <color indexed="8"/>
        <rFont val="Arial"/>
        <family val="2"/>
      </rPr>
      <t>konstruksi kuda-kuda expose, kayu kelas I</t>
    </r>
  </si>
  <si>
    <r>
      <t>A.4.6.1.15. Pemasangan 1 m</t>
    </r>
    <r>
      <rPr>
        <b/>
        <sz val="6.5"/>
        <color indexed="8"/>
        <rFont val="Arial"/>
        <family val="2"/>
      </rPr>
      <t xml:space="preserve">3 </t>
    </r>
    <r>
      <rPr>
        <b/>
        <sz val="10"/>
        <color indexed="8"/>
        <rFont val="Arial"/>
        <family val="2"/>
      </rPr>
      <t>konstruksi gordeng, kayu kelas II</t>
    </r>
  </si>
  <si>
    <r>
      <t>A.4.6.1.16.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rangka atap genteng keramik, kayu kelas II</t>
    </r>
  </si>
  <si>
    <r>
      <t>A.4.6.1.17.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rangka atap genteng beton, kayu kelas II</t>
    </r>
  </si>
  <si>
    <r>
      <t>A.4.6.1.18.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rangka atap sirap, kayu kelas II</t>
    </r>
  </si>
  <si>
    <r>
      <t>A.4.6.1.19.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rangka langit-langit  (50 x 100) cm, kayu kelas II atau III</t>
    </r>
  </si>
  <si>
    <r>
      <t>A.4.6.1.20.Pemasangan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rangka langit-langit  (60 x 60) cm, kayu kelas II atau III</t>
    </r>
  </si>
  <si>
    <t>A.4.6.1.21. Pemasangan 1 m’ lisplank ukuran (3 x 20) cm, kayu kelas I atau kelas II</t>
  </si>
  <si>
    <t>A.4.6.1.22. Pemasangan 1 m’  lisplank ukuran (3 x 30) cm, kayu kelas I atau kelas II</t>
  </si>
  <si>
    <r>
      <t>A.4.6.1.23.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rangka dinding pemisah (60 x 120) cm kayu kelas II atau III</t>
    </r>
  </si>
  <si>
    <r>
      <t>A.4.6.1.24.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pemisah teakwood rangkap, rangka kayu kelas II</t>
    </r>
  </si>
  <si>
    <r>
      <t>A.4.6.1.25.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dinding pemisah </t>
    </r>
    <r>
      <rPr>
        <b/>
        <i/>
        <sz val="10"/>
        <color indexed="8"/>
        <rFont val="Arial"/>
        <family val="2"/>
      </rPr>
      <t xml:space="preserve">plywood </t>
    </r>
    <r>
      <rPr>
        <b/>
        <sz val="10"/>
        <color indexed="8"/>
        <rFont val="Arial"/>
        <family val="2"/>
      </rPr>
      <t>rangkap, rangka kayu kelas II</t>
    </r>
  </si>
  <si>
    <r>
      <t>A.4.6.1.26.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lambrisering dari papan kayu kelas I</t>
    </r>
  </si>
  <si>
    <r>
      <t>A.4.6.1.27.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dinding lambrisering dari </t>
    </r>
    <r>
      <rPr>
        <b/>
        <i/>
        <sz val="10"/>
        <color indexed="8"/>
        <rFont val="Arial"/>
        <family val="2"/>
      </rPr>
      <t xml:space="preserve">plywood </t>
    </r>
    <r>
      <rPr>
        <b/>
        <sz val="10"/>
        <color indexed="8"/>
        <rFont val="Arial"/>
        <family val="2"/>
      </rPr>
      <t>ukuran (120 x 240) cm</t>
    </r>
  </si>
  <si>
    <r>
      <t>A.4.6.1.28.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dinding bilik, rangka kayu kelas III atau IV</t>
    </r>
  </si>
  <si>
    <t>A.4.6.2 HARGA SATUAN PEKERJAAN KUNCI DAN KACA</t>
  </si>
  <si>
    <t>A.4.6.2.1. Pemasangan 1 buah kunci tanam antik</t>
  </si>
  <si>
    <t>A.4.6.2.2. Pemasangan 1 buah kunci tanam biasa</t>
  </si>
  <si>
    <t>A.4.6.2.3. Pemasangan 1 buah kunci kamar mandi</t>
  </si>
  <si>
    <t>A.4.6.2.4. Pemasangan 1 buah kunci silinder</t>
  </si>
  <si>
    <t>A.4.6.2.5. Pemasangan 1 buah engsel pintu</t>
  </si>
  <si>
    <t>A.4.6.2.6. Pemasangan 1 buah engsel jendela kupu-kupu</t>
  </si>
  <si>
    <t>A.4.6.2.7. Pemasangan 1 buah engsel angin</t>
  </si>
  <si>
    <r>
      <t xml:space="preserve">A.4.6.2.8. Pemasangan 1 buah </t>
    </r>
    <r>
      <rPr>
        <b/>
        <i/>
        <sz val="10"/>
        <color indexed="8"/>
        <rFont val="Arial"/>
        <family val="2"/>
      </rPr>
      <t>spring knip</t>
    </r>
  </si>
  <si>
    <t>A.4.6.2.9. Pemasangan 1 buah kait angin</t>
  </si>
  <si>
    <r>
      <t xml:space="preserve">A.4.6.2.10. Pemasangan 1 buah </t>
    </r>
    <r>
      <rPr>
        <b/>
        <i/>
        <sz val="10"/>
        <color indexed="8"/>
        <rFont val="Arial"/>
        <family val="2"/>
      </rPr>
      <t>door closer</t>
    </r>
  </si>
  <si>
    <t>A.4.6.2.11. Pemasangan 1 buah kunci slot</t>
  </si>
  <si>
    <r>
      <t xml:space="preserve">A.4.6.2.12. Pemasangan 1 buah </t>
    </r>
    <r>
      <rPr>
        <b/>
        <i/>
        <sz val="10"/>
        <color indexed="8"/>
        <rFont val="Arial"/>
        <family val="2"/>
      </rPr>
      <t>Door holder</t>
    </r>
  </si>
  <si>
    <r>
      <t xml:space="preserve">A.4.6.2.13. Pemasangan 1 buah </t>
    </r>
    <r>
      <rPr>
        <b/>
        <i/>
        <sz val="10"/>
        <color indexed="8"/>
        <rFont val="Arial"/>
        <family val="2"/>
      </rPr>
      <t>door stop</t>
    </r>
  </si>
  <si>
    <t>A.4.6.2.14. Pemasangan 1 buah Rrel pintu sorong</t>
  </si>
  <si>
    <t>A.4.6.2.15. Pemasangan 1 buah kunci lemari</t>
  </si>
  <si>
    <r>
      <t>A.4.6.2.16.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kaca tebal 3 mm</t>
    </r>
  </si>
  <si>
    <r>
      <t>A.4.6.2.17.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kaca tebal 5 mm</t>
    </r>
  </si>
  <si>
    <r>
      <t>A.4.6.2.18.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kaca tebal 8 mm</t>
    </r>
  </si>
  <si>
    <r>
      <t>A.4.6.2.19.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kaca buram tebal 12 mm</t>
    </r>
  </si>
  <si>
    <r>
      <t>A.4.6.2.20.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kaca cermin tebal 5 mm</t>
    </r>
  </si>
  <si>
    <r>
      <t>A.4.6.2.21.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kaca cermin tebal 8 mm</t>
    </r>
  </si>
  <si>
    <r>
      <t>A.4.6.2.22.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 xml:space="preserve">kaca </t>
    </r>
    <r>
      <rPr>
        <b/>
        <i/>
        <sz val="10"/>
        <color indexed="8"/>
        <rFont val="Arial"/>
        <family val="2"/>
      </rPr>
      <t xml:space="preserve">wireglassed </t>
    </r>
    <r>
      <rPr>
        <b/>
        <sz val="10"/>
        <color indexed="8"/>
        <rFont val="Arial"/>
        <family val="2"/>
      </rPr>
      <t>tebal 5 mm</t>
    </r>
  </si>
  <si>
    <r>
      <t>A.4.6.2.23. Pemasangan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kaca patri tebal 5 mm</t>
    </r>
  </si>
  <si>
    <t>A.4.7.1 HARGA SATUAN PEKERJAAN PENGECATAN</t>
  </si>
  <si>
    <r>
      <t>A.4.7.1.1.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Pengikisan/pengerokan permukaan cat lama</t>
    </r>
  </si>
  <si>
    <r>
      <t>A.4.7.1.2.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Pencucian bidang permukaan tembok yang pernah dicat</t>
    </r>
  </si>
  <si>
    <r>
      <t>A.4.7.1.3.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Pengerokan karat pada permukaan baja cara manual</t>
    </r>
  </si>
  <si>
    <r>
      <t>A.4.7.1.4.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Pengecatan bidang kayu baru (1 lapis plamuur, 1 lapis cat dasar, 2 lapis cat penutup)</t>
    </r>
  </si>
  <si>
    <r>
      <t>A.4.7.1.5. Pengecatan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bidang kayu baru (1 lapis plamuur, 1 lapis cat dasar, 3 lapis cat penutup)</t>
    </r>
  </si>
  <si>
    <r>
      <t>A.4.7.1.6. Pelaburan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bidang kayu dengan teak oil</t>
    </r>
  </si>
  <si>
    <r>
      <t>A.4.7.1.7. Pelaburan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bidang kayu dengan politur</t>
    </r>
  </si>
  <si>
    <r>
      <t>A.4.7.1.8. Pelaburan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bidang kayu dengan cat residu dan ter</t>
    </r>
  </si>
  <si>
    <r>
      <t>A.4.7.1.9. Pelaburan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bidang kayu dengan vernis</t>
    </r>
  </si>
  <si>
    <r>
      <t>A.4.7.1.10. Pengecatan 1  m</t>
    </r>
    <r>
      <rPr>
        <b/>
        <sz val="6.5"/>
        <color indexed="8"/>
        <rFont val="Arial"/>
        <family val="2"/>
      </rPr>
      <t xml:space="preserve">2   </t>
    </r>
    <r>
      <rPr>
        <b/>
        <sz val="10"/>
        <color indexed="8"/>
        <rFont val="Arial"/>
        <family val="2"/>
      </rPr>
      <t>tembok baru (  1lapis plamuur, 1  lapis cat  dasar, 2  lapis cat penutup)</t>
    </r>
  </si>
  <si>
    <r>
      <t>A.4.7.1.11.  Pengecatan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tembok lama ( 1 lapis cat dasar, 2 lapis cat penutup)</t>
    </r>
  </si>
  <si>
    <r>
      <t>A.4.7.1.12. Pelaburan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tembok dengan kalkarium</t>
    </r>
  </si>
  <si>
    <r>
      <t>A.4.7.1.13. Pelaburan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tembok dengan kapur sirih</t>
    </r>
  </si>
  <si>
    <r>
      <t>A.4.7.1.14. Pelaburan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tembok lama dengan kapur sirih (pemeliharaan)</t>
    </r>
  </si>
  <si>
    <r>
      <t>A.4.7.1.15. Pemasangan 1 m</t>
    </r>
    <r>
      <rPr>
        <b/>
        <sz val="6.5"/>
        <color indexed="8"/>
        <rFont val="Arial"/>
        <family val="2"/>
      </rPr>
      <t xml:space="preserve">2 </t>
    </r>
    <r>
      <rPr>
        <b/>
        <i/>
        <sz val="10"/>
        <color indexed="8"/>
        <rFont val="Arial"/>
        <family val="2"/>
      </rPr>
      <t>wallpaper</t>
    </r>
  </si>
  <si>
    <r>
      <t>A.4.7.1.16.  Pengecatan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permukaan baja dengan menie besi</t>
    </r>
  </si>
  <si>
    <r>
      <t>A.4.7.1.17.  Pengecatan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permukaan baja dengan menie besi dengan perancah</t>
    </r>
  </si>
  <si>
    <r>
      <t>A.4.7.1.18.  Pengecatan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permukaan baja galvanis secara manual 4 lapis</t>
    </r>
  </si>
  <si>
    <r>
      <t>A.4.7.1.19.     Pengecatan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permukaan baja galvanis secara manual sistem 1 lapis cat mutakhir</t>
    </r>
  </si>
  <si>
    <r>
      <t>A.4.7.1.20.  Pengecatan 1 m</t>
    </r>
    <r>
      <rPr>
        <b/>
        <sz val="6.5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permukaan baja galvanis secara manual sistem 3 lapis</t>
    </r>
  </si>
  <si>
    <r>
      <t>A.4.7.1.21.     Pengecatan 1 m</t>
    </r>
    <r>
      <rPr>
        <b/>
        <sz val="6.5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permukaan baja galvanis secara semprot sistem 3 lapis cat mutakhir</t>
    </r>
  </si>
  <si>
    <t>A.5.1.1 HARGA SATUAN PEKERJAAN SANITASI DALAM GEDUNG</t>
  </si>
  <si>
    <r>
      <t>A.5.1.1.1. Pemasangan 1 buah closet duduk/</t>
    </r>
    <r>
      <rPr>
        <b/>
        <i/>
        <sz val="10"/>
        <color indexed="8"/>
        <rFont val="Arial"/>
        <family val="2"/>
      </rPr>
      <t>monoblock</t>
    </r>
  </si>
  <si>
    <t>A.5.1.1 2. Pemasangan 1 buah closet jongkok porslen</t>
  </si>
  <si>
    <t>A.5.1.1 3. Pemasangan 1 buah closet jongkok teraso</t>
  </si>
  <si>
    <t>A.5.1.1 4. Pemasangan 1 buah urinoir</t>
  </si>
  <si>
    <t>A.5.1.1 5. Pemasangan 1 buah wastafel</t>
  </si>
  <si>
    <r>
      <t xml:space="preserve">A.5.1.1 6. Pemasangan 1 buah </t>
    </r>
    <r>
      <rPr>
        <b/>
        <i/>
        <sz val="10"/>
        <color indexed="8"/>
        <rFont val="Arial"/>
        <family val="2"/>
      </rPr>
      <t xml:space="preserve">bathcuip </t>
    </r>
    <r>
      <rPr>
        <b/>
        <sz val="10"/>
        <color indexed="8"/>
        <rFont val="Arial"/>
        <family val="2"/>
      </rPr>
      <t>porselen</t>
    </r>
  </si>
  <si>
    <r>
      <t xml:space="preserve">A.5.1.1 7. Pemasangan 1 buah bak </t>
    </r>
    <r>
      <rPr>
        <b/>
        <i/>
        <sz val="10"/>
        <color indexed="8"/>
        <rFont val="Arial"/>
        <family val="2"/>
      </rPr>
      <t xml:space="preserve">fibreglass </t>
    </r>
    <r>
      <rPr>
        <b/>
        <sz val="10"/>
        <color indexed="8"/>
        <rFont val="Arial"/>
        <family val="2"/>
      </rPr>
      <t>vol 1 m</t>
    </r>
    <r>
      <rPr>
        <b/>
        <sz val="6.5"/>
        <color indexed="8"/>
        <rFont val="Arial"/>
        <family val="2"/>
      </rPr>
      <t>3</t>
    </r>
  </si>
  <si>
    <r>
      <t>A.5.1.1 8. Pemasangan 1 buah bak mandi batu bata vol 0,30 m</t>
    </r>
    <r>
      <rPr>
        <b/>
        <sz val="6.5"/>
        <color indexed="8"/>
        <rFont val="Arial"/>
        <family val="2"/>
      </rPr>
      <t>3</t>
    </r>
  </si>
  <si>
    <r>
      <t>A.5.1.1 9. Pemasangan 1 buah bak mandi teraso vol 0,30 m</t>
    </r>
    <r>
      <rPr>
        <b/>
        <sz val="6.5"/>
        <color indexed="8"/>
        <rFont val="Arial"/>
        <family val="2"/>
      </rPr>
      <t>3</t>
    </r>
  </si>
  <si>
    <r>
      <t xml:space="preserve">A.5.1.1 10. Pemasangan 1 buah bak air </t>
    </r>
    <r>
      <rPr>
        <b/>
        <i/>
        <sz val="10"/>
        <color indexed="8"/>
        <rFont val="Arial"/>
        <family val="2"/>
      </rPr>
      <t xml:space="preserve">fibreglass </t>
    </r>
    <r>
      <rPr>
        <b/>
        <sz val="10"/>
        <color indexed="8"/>
        <rFont val="Arial"/>
        <family val="2"/>
      </rPr>
      <t>vol 1 m</t>
    </r>
    <r>
      <rPr>
        <b/>
        <sz val="6.5"/>
        <color indexed="8"/>
        <rFont val="Arial"/>
        <family val="2"/>
      </rPr>
      <t>3</t>
    </r>
  </si>
  <si>
    <r>
      <t>A.5.1.1 11. Pemasangan 1 buah bak beton volume 1 m</t>
    </r>
    <r>
      <rPr>
        <b/>
        <sz val="6.5"/>
        <color indexed="8"/>
        <rFont val="Arial"/>
        <family val="2"/>
      </rPr>
      <t>3</t>
    </r>
  </si>
  <si>
    <r>
      <t xml:space="preserve">A.5.1.1 12. Pemasangan 1 buah bak cuci piring </t>
    </r>
    <r>
      <rPr>
        <b/>
        <i/>
        <sz val="10"/>
        <color indexed="8"/>
        <rFont val="Arial"/>
        <family val="2"/>
      </rPr>
      <t>stainlessteel</t>
    </r>
  </si>
  <si>
    <t>A.5.1.1 13. Pemasangan 1 buah bak cuci piring teraso</t>
  </si>
  <si>
    <r>
      <t xml:space="preserve">A.5.1.1 14. Pemasangan 1 buah </t>
    </r>
    <r>
      <rPr>
        <b/>
        <i/>
        <sz val="10"/>
        <color indexed="8"/>
        <rFont val="Arial"/>
        <family val="2"/>
      </rPr>
      <t>floor drain</t>
    </r>
  </si>
  <si>
    <t>A.5.1.1 15. Pemasangan 1 buah bak kontrol pasangan bata 30x30 tinggi 35 cm</t>
  </si>
  <si>
    <t>A.5.1.1 16. Pemasangan 1 buah bak kontrol pasangan bata 45cm x45cm tinggi 50 cm</t>
  </si>
  <si>
    <t>A.5.1.1 17. Pemasangan 1 buah bak kontrol pasangan bata 60cm x60cm tinggi 65 cm</t>
  </si>
  <si>
    <t>A.5.1.1 18. Pemasangan 1 m’ pipa galvanis diameter ½”</t>
  </si>
  <si>
    <t>A.5.1.1 19. Pemasangan 1 buah kran diameter ½” atau 3/4”</t>
  </si>
  <si>
    <t>A.5.1.1 20. Pemasangan 1 m’ pipa galvanis diameter 3/4”</t>
  </si>
  <si>
    <t>A.5.1.1 21. Pemasangan 1 m’ pipa galvanis diameter 1”</t>
  </si>
  <si>
    <t>A.5.1.1 22. Pemasangan 1 m’ pipa galvanis diameter 1 ½”</t>
  </si>
  <si>
    <t>A.5.1.1 23. Pemasangan 1 m’ pipa galvanis diameter 3”</t>
  </si>
  <si>
    <t>A.5.1.1 24. Pemasangan 1 m’ pipa galvanis diameter 4”</t>
  </si>
  <si>
    <t>A.5.1.1 25. Pemasangan 1 m’ pipa PVC tipe AW diameter 1/2”</t>
  </si>
  <si>
    <t>A.5.1.1 26. Pemasangan 1 m’ pipa PVC tipe AW diameter 3/4”</t>
  </si>
  <si>
    <t>A.5.1.1 27. Pemasangan 1 m’ pipa PVC tipe AW diameter 1”</t>
  </si>
  <si>
    <t>A.5.1.1 28. Pemasangan 1 m’ pipa PVC tipe AW diameter 11/2”</t>
  </si>
  <si>
    <t>A.5.1.1 29. Pemasangan 1 m’ pipa PVC tipe AW diameter 2”</t>
  </si>
  <si>
    <t>A.5.1.1 30. Pemasangan 1 m’ pipa PVC tipe AW diameter 21/2”</t>
  </si>
  <si>
    <t>A.5.1.1 31. Pemasangan 1 m’ pipa PVC tipe AW diameter 3”</t>
  </si>
  <si>
    <t>A.5.1.1 32. Pemasangan 1 m’ pipa PVC tipe AW diameter 4”</t>
  </si>
  <si>
    <t>A.5.1.1 33. Pemasangan 1 m’ pipa air limbah jenis pipa tanah  Ǿ 20 cm</t>
  </si>
  <si>
    <t>A.5.1.1 34. Pemasangan 1 m’ pipa air limbah jenis pipa tanah diameter 15 cm</t>
  </si>
  <si>
    <t>A.5.1.1 35. Pemasangan 1 m’ pipa beton diameter 15 – 20 cm</t>
  </si>
  <si>
    <t>A.5.1.1.36. Pemasangan 1 m’ pipa beton diameter 30 – 100 cm</t>
  </si>
  <si>
    <t>A.8.4.1 HARGA SATUAN PEKERJAAN PEMASANGAN PIPA</t>
  </si>
  <si>
    <t>A.8.4.1.1 Pemasangan 1 m pipa PVC Ø 63 mm</t>
  </si>
  <si>
    <t>Catatan:</t>
  </si>
  <si>
    <t>Koefisien peralatan yang digunakan pada A.8.4.1 ini adalah seperti yang tercantum pada tabel. Apabila ada tambahan peralatan yang digunakan, harus disesuaikan dengan spesifikasi dan gambar kerja.</t>
  </si>
  <si>
    <t>A.8.4.1.2 Pemasangan 1 m pipa PVC Ø 90 mm</t>
  </si>
  <si>
    <t>A.8.4.1.3 Pemasangan 1 m pipa PVC Ø 110 mm</t>
  </si>
  <si>
    <t>A.8.4.1.4 Pemasangan 1 m pipa PVC Ø 150 mm</t>
  </si>
  <si>
    <t>A.8.4.1.5 Pemasngan 1 m pipa PVC Ø 200 mm</t>
  </si>
  <si>
    <t>A.8.4.1.6 Pemasangan 1 m pipa PVC Ø 250 mm</t>
  </si>
  <si>
    <t>A.8.4.1.7 Pemasangan 1 m pipa PVC Ø 300 mm</t>
  </si>
  <si>
    <t>A.8.4.1.8 Pemasangan 1 m pipa PVC Ø 400 mm</t>
  </si>
  <si>
    <t>A.8.4.1.9 Pemasangan 1 m pipa PVC Ø 450 mm</t>
  </si>
  <si>
    <t>A.8.4.1.10 Pemasangan 1 m pipa PVC Ø 500 mm</t>
  </si>
  <si>
    <t>A.8.4.1.11 Pemasangan 1 m pipa PVC Ø 600 mm</t>
  </si>
  <si>
    <t>A.8.4.1.12 Pemasangan 1 m pipa PVC Ø 800 mm</t>
  </si>
  <si>
    <t>A.8.4.1.13 Pemasangan 1 m pipa PVC Ø 900 mm</t>
  </si>
  <si>
    <t>A.8.4.1.14 Pemasangan 1 m pipa PVC Ø 1000 mm</t>
  </si>
  <si>
    <t>A.8.4.1.15 Pemasangan 1 m pipa PVC Ø 1100 mm</t>
  </si>
  <si>
    <t>A.8.4.1.16 Pemasangan 1 m pipa PVC Ø 1200 mm</t>
  </si>
  <si>
    <t>A.8.4.1.17 Pemasangan 1 m pipa HDPE Ø 63 mm</t>
  </si>
  <si>
    <t>A.8.4.1.18 Pemasangan 1 m pipa HDPE Ø 100 mm</t>
  </si>
  <si>
    <t>A.8.4.1.19 Pemasangan 1 m pipa HDPE Ø 125 mm</t>
  </si>
  <si>
    <t>A.8.4.1.20 Pemasangan 1 m pipa HDPE Ø 150 mm</t>
  </si>
  <si>
    <t>A.8.4.1.21 Pemasangan 1 m pipa HDPE Ø 200 mm</t>
  </si>
  <si>
    <t>A.8.4.1.22 Pemasangan 1 m pipa HDPE Ø 250 mm</t>
  </si>
  <si>
    <t>A.8.4.1.23 Pemasangan 1 m pipa HDPE Ø 300 mm</t>
  </si>
  <si>
    <t>A.8.4.1.24 Pemasangan 1 m pipa HDPE Ø 400 mm</t>
  </si>
  <si>
    <t>A.8.4.1.25 Pemasangan 1 m pipa HDPE Ø 450 mm</t>
  </si>
  <si>
    <t>A.8.4.1.26 Pemasangan 1 m pipa HDPE Ø 500 mm</t>
  </si>
  <si>
    <t>A.8.4.1.27 Pemasangan 1 m pipa HDPE Ø 600 mm</t>
  </si>
  <si>
    <t>A.8.4.1.28 Pemasangan 1 m pipa HDPE Ø 800 mm</t>
  </si>
  <si>
    <t>A.8.4.1.29 Pemasangan 1 m pipa HDPE Ø 900 mm</t>
  </si>
  <si>
    <t>A.8.4.1.30 Pemasangan 1 m pipa HDPE Ø 1000 mm</t>
  </si>
  <si>
    <t>A.8.4.1.31 Pemasangan 1 m pipa HDPE Ø 1100 mm</t>
  </si>
  <si>
    <t>A.8.4.1.32 Pemasangan 1 m pipa HDPE Ø 1200 mm</t>
  </si>
  <si>
    <t>A.8.4.1.33 Pemasangan 1 m pipa GIP Ø 63 mm</t>
  </si>
  <si>
    <t>A.8.4.1.34 Pemasangan 1 m pipa GIP Ø 100 mm</t>
  </si>
  <si>
    <t>A.8.4.1.35 Pemasangan 1 m pipa GIP Ø 125 mm</t>
  </si>
  <si>
    <t>A.8.4.1.36 Pemasangan 1 m pipa GIP Ø 150 mm</t>
  </si>
  <si>
    <t>A.8.4.1.37 Pemasangan 1 m pipa GIP Ø 200 mm</t>
  </si>
  <si>
    <t>A.8.4.1.38 Pemasangan 1 m pipa GIP Ø 250 mm</t>
  </si>
  <si>
    <t>A.8.4.1.39 Pemasangan 1 m pipa GIP Ø 300 mm</t>
  </si>
  <si>
    <t>A.8.4.1.40 Pemasangan 1 m pipa GIP Ø 400 mm</t>
  </si>
  <si>
    <t>A.8.4.1.41 Pemasangan 1 m pipa GIP Ø 450 mm</t>
  </si>
  <si>
    <t>A.8.4.1.42 Pemasangan 1 m pipa GIP Ø 500 mm</t>
  </si>
  <si>
    <t>A.8.4.1.43 Pemasangan 1 m pipa GIP Ø 600 mm</t>
  </si>
  <si>
    <t>A.8.4.1.44 Pemasangan 1 m pipa GIP Ø 800 mm</t>
  </si>
  <si>
    <t>A.8.4.1.45 Pemasangan 1 m pipa GIP Ø 900 mm</t>
  </si>
  <si>
    <t>A.8.4.1.46 Pemasangan 1 m pipa GIP Ø 1000 mm</t>
  </si>
  <si>
    <t>A.8.4.1.47 Pemasangan 1 m pipa GIP Ø 1100 mm</t>
  </si>
  <si>
    <t>A.8.4.1.48 Pemasangan 1 m pipa GIP Ø 1200 mm</t>
  </si>
  <si>
    <t>A.8.4.1.49 Pemasangan 1 m pipa DCI Ø 100 mm</t>
  </si>
  <si>
    <t>A.8.4.1.50 Pemasangan 1 m pipa DCI Ø 125 mm</t>
  </si>
  <si>
    <t>A.8.4.1.51 Pemasangan 1 m pipa DCI Ø 150 mm</t>
  </si>
  <si>
    <t>A.8.4.1.52 Pemasangan 1 m pipa DCI Ø 200 mm</t>
  </si>
  <si>
    <t>A.8.4.1.53 Pemasangan 1 m pipa DCI Ø 250 mm</t>
  </si>
  <si>
    <t>A.8.4.1.54 Pemasangan 1 m pipa DCI Ø 300 mm</t>
  </si>
  <si>
    <t>A.8.4.1.55 Pemasangan 1 m pipa DCI Ø 400 mm</t>
  </si>
  <si>
    <t>A.8.4.1.56 Pemasangan 1 m pipa DCI Ø 450 mm</t>
  </si>
  <si>
    <t>A.8.4.1.57 Pemasangan 1 m pipa DCI Ø 500 mm</t>
  </si>
  <si>
    <t>A.8.4.1.58 Pemasangan pipa 1 m DCI Ø 600 mm</t>
  </si>
  <si>
    <t>A.8.4.1.59 Pemasangan 1 m pipa DCI Ø800 mm</t>
  </si>
  <si>
    <t>A.8.4.1.60 Pemasangan 1 m pipa DCI Ø900 mm</t>
  </si>
  <si>
    <t>A.8.4.1.61 Pemasangan 1 m pipa DCI Ø1000 mm</t>
  </si>
  <si>
    <t>A.8.4.1.62 Pemasangan 1 m pipa DCI Ø1100 mm</t>
  </si>
  <si>
    <t>A.8.4.1.63 Pemasangan 1 m pipa DCI Ø1200 mm</t>
  </si>
  <si>
    <t>A.8.4.1.64 Pemasangan 1 m pipa baja Ø 63 mm</t>
  </si>
  <si>
    <t>A.8.4.1.65 Pemasangan 1 m pipa baja Ø 100 mm</t>
  </si>
  <si>
    <t>A.8.4.1.66 Pemasangan 1 m pipa baja Ø 125 mm</t>
  </si>
  <si>
    <t>A.8.4.1.67 Pemasangan 1 m pipa baja Ø 150 mm</t>
  </si>
  <si>
    <t>A.8.4.1.68 Pemasangan 1 m pipa baja Ø 200 mm</t>
  </si>
  <si>
    <t>A.8.4.1.69 Pemasangan pipa baja Ø 250 mm</t>
  </si>
  <si>
    <t>A.8.4.1.70 Pemasangan 1 m pipa baja Ø 300 mm</t>
  </si>
  <si>
    <t>A.8.4.1.71 Pemasangan 1 m pipa baja Ø 400 mm</t>
  </si>
  <si>
    <t>A.8.4.1.72 Pemasangan 1 m pipa baja Ø 450 mm</t>
  </si>
  <si>
    <t>A.8.4.1.73 Pemasangan 1 m pipa baja Ø 500 mm</t>
  </si>
  <si>
    <t>A.8.4.1.74 Pemasangan 1 m pipa baja Ø 600 mm</t>
  </si>
  <si>
    <t>A.8.4.1.75 Pemasangan 1 m pipa baja Ø 800 mm</t>
  </si>
  <si>
    <t>A.8.4.1.76 Pemasangan 1 m pipa baja Ø 900 mm</t>
  </si>
  <si>
    <t>A.8.4.1.77 Pemasangan 1 m pipa baja Ø 1000 mm</t>
  </si>
  <si>
    <t>A.8.4.1.78 Pemasangan 1 m pipa baja Ø 1100 mm</t>
  </si>
  <si>
    <t>A.8.4.1.79 Pemasangan 1 m pipa baja Ø 1200 mm</t>
  </si>
  <si>
    <t>A.8.4.2 HARGA SATUAN PEKERJAAN PEMOTONGAN PIPA</t>
  </si>
  <si>
    <t>A.8.4.2.1 Pemotongan 1 buah pipa PVC Ø 63 mm</t>
  </si>
  <si>
    <t>A.8.4.2.2 Pemotongan 1 m pipa PVC Ø 90 mm</t>
  </si>
  <si>
    <t>A.8.4.2.3 Pemotongan 1 buah pipa PVC Ø 110 mm</t>
  </si>
  <si>
    <t>A.8.4.2.4 Pemotongan 1 buah pipa PVC Ø 150 mm</t>
  </si>
  <si>
    <t>A.8.4.2.5 Pemotongan 1 buah pipa PVC Ø 200 mm</t>
  </si>
  <si>
    <t>A.8.4.2.6 Pemotongan 1 buah pipa PVC Ø 250 mm</t>
  </si>
  <si>
    <t>A.8.4.2.7 Pemotongan 1 buah pipa PVC Ø 300 mm</t>
  </si>
  <si>
    <t>A.8.4.2.8 Pemotongan 1 buah pipa PVC Ø 400 mm</t>
  </si>
  <si>
    <t>A.8.4.2.9 Pemotongan 1 buah pipa PVC Ø 450 mm</t>
  </si>
  <si>
    <t>A.8.4.2.10 Pemotongan 1 buah pipa PVC Ø 500 mm</t>
  </si>
  <si>
    <t>A.8.4.2.11 Pemotongan 1 buah pipa PVC Ø 600 mm</t>
  </si>
  <si>
    <t>A.8.4.2.12 Pemotongan 1 buah pipa PVC Ø 800 mm</t>
  </si>
  <si>
    <t>A.8.4.2.13 Pemotongan 1 buah pipa PVC Ø 900 mm</t>
  </si>
  <si>
    <t>A.8.4.2.14 Pemotongan 1 buah pipa PVC Ø 1000 mm</t>
  </si>
  <si>
    <t>A.8.4.2.15 Pemotongan 1 buah pipa PVC Ø 1100 mm</t>
  </si>
  <si>
    <t>A.8.4.2.16 Pemotongan 1 buah pipa PVC Ø 1200 mm</t>
  </si>
  <si>
    <t>A.8.4.2.17 Pemotongan 1 buah pipa HDPE Ø 63 mm</t>
  </si>
  <si>
    <t>A.8.4.2.18 Pemotongan 1 buah pipa HDPE Ø 100 mm</t>
  </si>
  <si>
    <t>A.8.4.2.19 Pemotongan 1 buah pipa HDPE Ø 125 mm</t>
  </si>
  <si>
    <t>A.8.4.2.20 Pemotongan 1 buah pipa HDPE Ø 150 mm</t>
  </si>
  <si>
    <t>A.8.4.2.21 Pemotongan 1 buah pipa HDPE Ø 200 mm</t>
  </si>
  <si>
    <t>A.8.4.2.22 Pemotongan 1 buah pipaHDPE Ø 250 mm</t>
  </si>
  <si>
    <t>A.8.4.2.23 Pemotongan 1 buah pipa HDPE Ø 300 mm</t>
  </si>
  <si>
    <t>A.8.4.2.24 Pemotongan 1 buah pipa HDPE Ø 400 mm</t>
  </si>
  <si>
    <t>A.8.4.2.25 Pemotongan 1 buah pipa HDPE Ø 450 mm</t>
  </si>
  <si>
    <t>A.8.4.2.26 Pemotongan 1 buah pipa HDPE Ø 500 mm</t>
  </si>
  <si>
    <t>A.8.4.2.27 Pemotongan 1 buah pipa HDPE Ø 600 mm</t>
  </si>
  <si>
    <t>A.8.4.2.28 Pemotongan 1 buah pipa HDPE Ø 800 mm</t>
  </si>
  <si>
    <t>A.8.4.2.29 Pemotongan 1 buah pipa HDPE Ø 900 mm</t>
  </si>
  <si>
    <t>A.8.4.2.30 Pemotongan 1 buah pipa HDPE Ø 1000 mm</t>
  </si>
  <si>
    <t>A.8.4.2.31 Pemotongan 1 buah pipa HDPE Ø 1100 mm</t>
  </si>
  <si>
    <t>A.8.4.2.32 Pemotongan 1 buah pipa HDPE Ø 1200 mm</t>
  </si>
  <si>
    <t>A.8.4.2.33 Pemotongan 1 buah pipa GIP Ø 63 mm</t>
  </si>
  <si>
    <t>A.8.4.2.34 Pemotongan 1 buah pipa GIP Ø 100 mm</t>
  </si>
  <si>
    <t>A.8.4.2.35 Pemotongan 1 buah pipa GIP Ø 125 mm</t>
  </si>
  <si>
    <t>A.8.4.2.36 Pemotongan 1 buah pipa GIP Ø 150 mm</t>
  </si>
  <si>
    <t>A.8.4.2.37 Pemotongan 1 buah pipa GIP Ø 200 mm</t>
  </si>
  <si>
    <t>A.8.4.2.38 Pemotongan 1 buah pipa GIP Ø 250 mm</t>
  </si>
  <si>
    <t>A.8.4.2.39 Pemotongan 1 buah pipa GIP Ø 300 mm</t>
  </si>
  <si>
    <t>A.8.4.2.40 Pemotongan 1 buah pipa GIP Ø 400 mm</t>
  </si>
  <si>
    <t>A.8.4.2.41 Pemotongan 1 buah pipa GIP Ø 450 mm</t>
  </si>
  <si>
    <t>A.8.4.2.42 Pemotongan 1 buah pipa GIP Ø 500 mm</t>
  </si>
  <si>
    <t>A.8.4.2.43 Pemotongan1 buah pipa GIP Ø 600 mm</t>
  </si>
  <si>
    <t>A.8.4.2.44 Pemotongan 1 buah pipa GIP Ø 800 mm</t>
  </si>
  <si>
    <t>A.8.4.2.45 Pemotongan 1 buah pipa GIP Ø 900 mm</t>
  </si>
  <si>
    <t>A.8.4.2.46 Pemotongan 1 buah pipa GIP Ø 1000 mm</t>
  </si>
  <si>
    <t>A.8.4.2.47 Pemotongan 1 buah pipa GIP Ø 1100 mm</t>
  </si>
  <si>
    <t>A.8.4.2.48 Pemotongan 1 buah pipa GIP Ø 1200 mm</t>
  </si>
  <si>
    <t>A.8.4.2.49 Pemotongan 1 buah pipa DCI Ø 100 mm</t>
  </si>
  <si>
    <t>A.8.4.2.50 Pemotongan 1 buah pipa DCI Ø 125 mm</t>
  </si>
  <si>
    <t>A.8.4.2.51 Pemotongan 1 buah pipa DCI Ø 150 mm</t>
  </si>
  <si>
    <t>A.8.4.2.52 Pemotongan 1 buah pipa DCI Ø 200 mm</t>
  </si>
  <si>
    <t>A.8.4.2.53 Pemotongan 1 buah pipa DCI Ø 250 mm</t>
  </si>
  <si>
    <t>A.8.4.2.54 Pemotongan 1 buah pipa DCI Ø 300 mm</t>
  </si>
  <si>
    <t>A.8.4.2.55 Pemotongan 1 buah pipa DCI Ø 400 mm</t>
  </si>
  <si>
    <t>A.8.4.2.56 Pemotongan 1 buah pipa DCI Ø 450 mm</t>
  </si>
  <si>
    <t>A.8.4.2.57 Pemotongan 1 buah pipa DCI Ø 500 mm</t>
  </si>
  <si>
    <t>A.8.4.2.58 Pemotongan 1 buah pipa DCI Ø 600 mm</t>
  </si>
  <si>
    <t>A.8.4.2.59 Pemotongan 1 buah pipa DCI Ø 800 mm</t>
  </si>
  <si>
    <t>A.8.4.2.60 Pemotongan 1 buah pipa DCI Ø 900 mm</t>
  </si>
  <si>
    <t>A.8.4.2.61 Pemotongan 1 buah pipa DCI Ø 1000 mm</t>
  </si>
  <si>
    <t>A.8.4.2.62 Pemotongan 1 buah pipa DCI Ø 1100 mm</t>
  </si>
  <si>
    <t>A.8.4.2.63 Pemotongan 1 buah pipa DCI Ø 1200 mm</t>
  </si>
  <si>
    <t>A.8.4.2.64 Pemotongan 1 buah pipa baja Ø 63 mm</t>
  </si>
  <si>
    <t>A.8.4.2.65 Pemotongan 1 buah pipa baja Ø 100 mm</t>
  </si>
  <si>
    <t>A.8.4.2.66 Pemotongan 1 buah pipa baja Ø 125 mm</t>
  </si>
  <si>
    <t>A.8.4.2.67 Pemotongan 1 buah pipa baja Ø 150 mm</t>
  </si>
  <si>
    <t>A.8.4.2.68 Pemotongan 1 buah pipa baja Ø 200 mm</t>
  </si>
  <si>
    <t>A.8.4.2.69 Pemotongan 1 buah pipa baja Ø 250 mm</t>
  </si>
  <si>
    <t>A.8.4.2.70 Pemotongan 1 buah pipa baja Ø 300 mm</t>
  </si>
  <si>
    <t>A.8.4.2.71 Pemotongan 1 buah pipa baja Ø 400 mm</t>
  </si>
  <si>
    <t>A.8.4.2.72 Pemotongan 1 buah pipa baja Ø 450 mm</t>
  </si>
  <si>
    <t>A.8.4.2.73 Pemotongan 1 buah pipa baja Ø 500 mm</t>
  </si>
  <si>
    <t>A.8.4.2.74 Pemotongan 1 buah pipa baja Ø 600 mm</t>
  </si>
  <si>
    <t>A.8.4.2.75 Pemotongan 1 buah pipa baja Ø 800 mm</t>
  </si>
  <si>
    <t>A.8.4.2.76 Pemotongan 1 buah pipa baja Ø 900 mm</t>
  </si>
  <si>
    <t>A.8.4.2.77 Pemotongan 1 buah pipa baja Ø 1000 mm</t>
  </si>
  <si>
    <t>A.8.4.2.78 Pemotongan 1 buah pipa baja Ø 1100 mm</t>
  </si>
  <si>
    <t>A.8.4.2.79  Pemotongan 1 buah pipa baja Ø 1200 mm</t>
  </si>
  <si>
    <t>A.8.4.3 HARGA SATUAN PEKERJAAN PEMASANGAN AKSESORIS PIPA</t>
  </si>
  <si>
    <r>
      <t xml:space="preserve">A.8.4.3.1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150 mm</t>
    </r>
  </si>
  <si>
    <r>
      <t xml:space="preserve">A.8.4.3.2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200 mm</t>
    </r>
  </si>
  <si>
    <r>
      <t xml:space="preserve">A.8.4.3.3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250 mm</t>
    </r>
  </si>
  <si>
    <r>
      <t xml:space="preserve">A.8.4.3.4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300 mm</t>
    </r>
  </si>
  <si>
    <r>
      <t xml:space="preserve">A.8.4.3.5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400 mm</t>
    </r>
  </si>
  <si>
    <r>
      <t xml:space="preserve">A.8.4.3.6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450 mm</t>
    </r>
  </si>
  <si>
    <r>
      <t xml:space="preserve">A.8.4.3.7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500 mm</t>
    </r>
  </si>
  <si>
    <r>
      <t xml:space="preserve">A.8.4.3.8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600 mm</t>
    </r>
  </si>
  <si>
    <r>
      <t xml:space="preserve">A.8.4.3.9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700 mm</t>
    </r>
  </si>
  <si>
    <r>
      <t xml:space="preserve">A.8.4.3.10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800 mm</t>
    </r>
  </si>
  <si>
    <r>
      <t xml:space="preserve">A.8.4.3.11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900 mm</t>
    </r>
  </si>
  <si>
    <r>
      <t xml:space="preserve">A.8.4.3.12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1000 mm</t>
    </r>
  </si>
  <si>
    <r>
      <t xml:space="preserve">A.8.4.3.13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1100 mm</t>
    </r>
  </si>
  <si>
    <r>
      <t xml:space="preserve">A.8.4.3.14 Pemasangan 1 buah </t>
    </r>
    <r>
      <rPr>
        <b/>
        <i/>
        <sz val="10"/>
        <color indexed="8"/>
        <rFont val="Arial"/>
        <family val="2"/>
      </rPr>
      <t xml:space="preserve">Valve </t>
    </r>
    <r>
      <rPr>
        <b/>
        <sz val="10"/>
        <color indexed="8"/>
        <rFont val="Arial"/>
        <family val="2"/>
      </rPr>
      <t>Ø 1200 mm</t>
    </r>
  </si>
  <si>
    <r>
      <t xml:space="preserve">A.8.4.3.15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150 mm</t>
    </r>
  </si>
  <si>
    <r>
      <t xml:space="preserve">A.8.4.3.16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200 mm</t>
    </r>
  </si>
  <si>
    <r>
      <t xml:space="preserve">A.8.4.3.17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250 mm</t>
    </r>
  </si>
  <si>
    <r>
      <t xml:space="preserve">A.8.4.3.18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300 mm</t>
    </r>
  </si>
  <si>
    <r>
      <t xml:space="preserve">A.8.4.3.19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400 mm</t>
    </r>
  </si>
  <si>
    <r>
      <t xml:space="preserve">A.8.4.3.20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450 mm</t>
    </r>
  </si>
  <si>
    <r>
      <t xml:space="preserve">A.8.4.3.21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500 mm</t>
    </r>
  </si>
  <si>
    <r>
      <t xml:space="preserve">A.8.4.3.22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600 mm</t>
    </r>
  </si>
  <si>
    <r>
      <t xml:space="preserve">A.8.4.3.23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700 mm</t>
    </r>
  </si>
  <si>
    <r>
      <t xml:space="preserve">A.8.4.3.24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800 mm</t>
    </r>
  </si>
  <si>
    <r>
      <t xml:space="preserve">A.8.4.3.25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900 mm</t>
    </r>
  </si>
  <si>
    <r>
      <t xml:space="preserve">A.8.4.3.26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1000 mm</t>
    </r>
  </si>
  <si>
    <r>
      <t xml:space="preserve">A.8.4.3.27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1100 mm</t>
    </r>
  </si>
  <si>
    <r>
      <t xml:space="preserve">A.8.4.3.28 Pemasangan 1 buah </t>
    </r>
    <r>
      <rPr>
        <b/>
        <i/>
        <sz val="10"/>
        <color indexed="8"/>
        <rFont val="Arial"/>
        <family val="2"/>
      </rPr>
      <t xml:space="preserve">Tee </t>
    </r>
    <r>
      <rPr>
        <b/>
        <sz val="10"/>
        <color indexed="8"/>
        <rFont val="Arial"/>
        <family val="2"/>
      </rPr>
      <t>Ø 1200 mm</t>
    </r>
  </si>
  <si>
    <t>A.8.4.4 HARGA SATUAN PEKERJAAN PENYAMBUNGAN PIPA BARU KE PIPA LAMA</t>
  </si>
  <si>
    <t>A.8.4.4.1 Penyambungan 1 buah pipa baru ke pipa yang ada Ø 80 mm</t>
  </si>
  <si>
    <t>A.8.4.4.2 Penyambungan 1 buah pipa baru ke pipa yang ada Ø 100 mm</t>
  </si>
  <si>
    <t>A.8.4.4.3 Penyambungan 1 buah pipa baru ke pipa yang ada Ø 150 mm</t>
  </si>
  <si>
    <t>A.8.4.4.4 Penyambungan 1 buah pipa baru ke pipa yang ada Ø 200 mm</t>
  </si>
  <si>
    <t>A.8.4.4.5 Penyambungan 1 buah pipa baru ke pipa yang ada Ø 250 mm</t>
  </si>
  <si>
    <t>A.8.4.4.6 Penyambungan 1 buah pipa baru ke pipa yang ada Ø 300 mm</t>
  </si>
  <si>
    <t>A.8.4.4.7 Penyambungan 1 buah pipa baru ke pipa yang ada Ø 400 mm</t>
  </si>
  <si>
    <t>A.8.4.4.8 Penyambungan 1 buah pipa baru ke pipa yang ada Ø 450 mm</t>
  </si>
  <si>
    <t>A.8.4.4.9 Penyambungan 1 buah pipa baru ke pipa yang ada Ø 500 mm</t>
  </si>
  <si>
    <t>A.8.4.4.10 Penyambungan 1 buah pipa baru ke pipa yang ada Ø 600 mm</t>
  </si>
  <si>
    <t>A.8.4.4.11 Penyambungan 1 buah pipa baru ke pipa yang ada Ø 700 mm</t>
  </si>
  <si>
    <t>A.8.4.4.12 Penyambungan 1 buah 1 buah pipa baru ke pipa yang ada Ø 800 mm</t>
  </si>
  <si>
    <t>A.8.4.5 HARGA SATUAN PEKERJAAN PENGETESAN PIPA</t>
  </si>
  <si>
    <t>A.8.4.5.1 Pengetesan 1 m pipa Ø 50 mm</t>
  </si>
  <si>
    <t>A.8.4.5.2 Pengetesan 1 m pipa Ø 75 mm</t>
  </si>
  <si>
    <t>A.8.4.5.3 Pengetesan 1 m pipa Ø 100 mm</t>
  </si>
  <si>
    <t>A.8.4.5.4 Pengetesan 1 m pipa Ø 150 mm</t>
  </si>
  <si>
    <t>.8.4.5.5 Pengetesan 1 m pipa Ø 200 mm</t>
  </si>
  <si>
    <t>A.8.4.5.6 Pengetesan 1 m pipa Ø 250 mm</t>
  </si>
  <si>
    <t>A.8.4.5.7 Pengetesan 1 m pipa Ø 300 mm</t>
  </si>
  <si>
    <t>A.8.4.5.8 Pengetesan 1 m pipa Ø 400 mm</t>
  </si>
  <si>
    <t>A.8.4.5.9 Pengetesan 1 m pipa Ø 500 mm</t>
  </si>
  <si>
    <t>Harga
Satuan
(Rp)</t>
  </si>
  <si>
    <t>Jumlah
Harga
(Rp)</t>
  </si>
  <si>
    <t>Harga Satuan
(Rp)</t>
  </si>
  <si>
    <t>m3</t>
  </si>
  <si>
    <t>m2</t>
  </si>
  <si>
    <t>Baja strip (0.2 x 2) cm</t>
  </si>
  <si>
    <t>Paku 1 cm - 2.5 cm</t>
  </si>
  <si>
    <t>Paku skrup 3.5”</t>
  </si>
  <si>
    <t>btg</t>
  </si>
  <si>
    <t>Pengurugan kembali 1 m3 galian tanah</t>
  </si>
  <si>
    <t>Pemasangan 1 m3 pondasi batu belah campuran 1SP : 4PP</t>
  </si>
  <si>
    <t>Membuat 1 m3 beton mutu f’  = 14.5 MPa (K 175). slump (12 ±2) cm. w/c = 0.66</t>
  </si>
  <si>
    <t>Pemasangan 1 m’ pipa PVC tipe AW diameter 4”</t>
  </si>
  <si>
    <t>Pemasangan 1 m’ pipa PVC tipe AW diameter 3”</t>
  </si>
  <si>
    <t>Pemasangan 1 m’ pipa PVC tipe AW diameter 3/4”</t>
  </si>
  <si>
    <t>Pemasangan 1 buah floor drain</t>
  </si>
  <si>
    <t>Pemasangan 1 buah closet jongkok porslen</t>
  </si>
  <si>
    <t>1 m2 Pengikisan/pengerokan permukaan cat lama</t>
  </si>
  <si>
    <t>Pemasangan 1 m2 plesteran 1SP : 4PP tebal 15 mm</t>
  </si>
  <si>
    <t>Pemasangan 1 m2  kawat nyamuk</t>
  </si>
  <si>
    <t>Pemasangan 1 m’ talang datar/ jurai seng bjls 28 lebar 90 cm</t>
  </si>
  <si>
    <t>NO</t>
  </si>
  <si>
    <t>JENIS TENAGA KERJA</t>
  </si>
  <si>
    <t>KODE</t>
  </si>
  <si>
    <t>SATUAN</t>
  </si>
  <si>
    <t>HARGA SATUAN (Rp/Hari)</t>
  </si>
  <si>
    <t>HARGA SATUAN (Rp/jam)</t>
  </si>
  <si>
    <t>Pekerja terlatih</t>
  </si>
  <si>
    <t>L01</t>
  </si>
  <si>
    <t>Orang/Hari/jam</t>
  </si>
  <si>
    <t>L02</t>
  </si>
  <si>
    <t>L03</t>
  </si>
  <si>
    <t>L10</t>
  </si>
  <si>
    <t>Operator (alat berat)</t>
  </si>
  <si>
    <t>L04</t>
  </si>
  <si>
    <t>Pembantu Operator</t>
  </si>
  <si>
    <t>L05</t>
  </si>
  <si>
    <t>Supir / Driver</t>
  </si>
  <si>
    <t>L06</t>
  </si>
  <si>
    <t>Pembantu Supir / Driver</t>
  </si>
  <si>
    <t>L07</t>
  </si>
  <si>
    <t>Mekanik</t>
  </si>
  <si>
    <t>L08</t>
  </si>
  <si>
    <t>L09</t>
  </si>
  <si>
    <t>DAFTAR   SATUAN MATERIAL/BAHAN</t>
  </si>
  <si>
    <t>URAIAN / JENIS BAHAN BANGUNAN</t>
  </si>
  <si>
    <t>HARGA SATUAN (Rp)</t>
  </si>
  <si>
    <t>KET.</t>
  </si>
  <si>
    <t>UPAH PEMBONGKARAN BANGUNAN</t>
  </si>
  <si>
    <t>Upah bongkar atap genteng/ sirap/ asbest/ seng glb</t>
  </si>
  <si>
    <t>Upah bongkar lantai lama</t>
  </si>
  <si>
    <t xml:space="preserve">Upah bongkar rangka atap kayu </t>
  </si>
  <si>
    <t>Upah bongkar plafond + rangka</t>
  </si>
  <si>
    <t>BAHAN BANGUNAN GEDUNG</t>
  </si>
  <si>
    <t>Batu Pecah  2 - 3cm</t>
  </si>
  <si>
    <t>m'</t>
  </si>
  <si>
    <t>unit</t>
  </si>
  <si>
    <t>kaki</t>
  </si>
  <si>
    <t>Conduit</t>
  </si>
  <si>
    <t>Btg</t>
  </si>
  <si>
    <t>DINAS PERUMAHAN &amp; PERMUKIMAN</t>
  </si>
  <si>
    <t xml:space="preserve"> KOTA MEDAN</t>
  </si>
  <si>
    <t>L11</t>
  </si>
  <si>
    <t xml:space="preserve">Tukang </t>
  </si>
  <si>
    <t>Dolken kayu φ 8-10cm –panj 4 m</t>
  </si>
  <si>
    <t>Dolken kayu g φ 8–10)cm panj4 m</t>
  </si>
  <si>
    <t>Kawat nyamuk aluminium</t>
  </si>
  <si>
    <t>Baja ringan canal ringan C75</t>
  </si>
  <si>
    <t>Harga Satuan Pekerjaan per Kg</t>
  </si>
  <si>
    <t>Balok kayu kelas III</t>
  </si>
  <si>
    <t>Tukang Besi Konstruksi</t>
  </si>
  <si>
    <t>Papan kayu kelas  III</t>
  </si>
  <si>
    <t>Pemasangan 1m2 lantai keramik ukuran 40cm x 40cm</t>
  </si>
  <si>
    <t>LS</t>
  </si>
  <si>
    <t>Pembuatan dan pemasangan 1 m2 pintu dan jendela kaca. kayu kelas  II Meranti</t>
  </si>
  <si>
    <t>Cat penutup setara vinilex</t>
  </si>
  <si>
    <t>Pipa PVC 3/4”</t>
  </si>
  <si>
    <t xml:space="preserve">Paving block 8 cm </t>
  </si>
  <si>
    <t>Alat bantu</t>
  </si>
  <si>
    <t>Pembesian 1 kg dengan besi ulir</t>
  </si>
  <si>
    <t>Besi beton (ulir)</t>
  </si>
  <si>
    <t>Sekrup</t>
  </si>
  <si>
    <t>Stop Kontak Tanam</t>
  </si>
  <si>
    <t>Saklar Tunggal</t>
  </si>
  <si>
    <t>Saklar Ganda</t>
  </si>
  <si>
    <t>Saklar Triple</t>
  </si>
  <si>
    <t>TAKSIR - 1</t>
  </si>
  <si>
    <t>TAKSIR - 2</t>
  </si>
  <si>
    <t>TAKSIR - 3</t>
  </si>
  <si>
    <t>TAKSIR - 4</t>
  </si>
  <si>
    <t>TAKSIR - 5</t>
  </si>
  <si>
    <t>TAKSIR - 6</t>
  </si>
  <si>
    <t>TAKSIR - 7</t>
  </si>
  <si>
    <t>TAKSIR - 8</t>
  </si>
  <si>
    <t>TAKSIR - 11</t>
  </si>
  <si>
    <t>TAKSIR - 12</t>
  </si>
  <si>
    <t>TAKSIR - 13</t>
  </si>
  <si>
    <t>Pipa PVC 4”</t>
  </si>
  <si>
    <t>Pemasangan 1 m2 Atap Zincalume</t>
  </si>
  <si>
    <t>Atap Zincalume</t>
  </si>
  <si>
    <t>Pemasangan 1 m’ nok atap zincalume</t>
  </si>
  <si>
    <t>Nok atap zincalume</t>
  </si>
  <si>
    <t>Pengurugan 1 m3 dengan tanah urug</t>
  </si>
  <si>
    <t>Tanah urug</t>
  </si>
  <si>
    <t>Pemasangan 1 m2 Dinding Pemisah  gypsum board ukuran (120x240x9) mm. tebal 9 mm</t>
  </si>
  <si>
    <t>Pemasangan 1 m2 Dinding Pemisah  calsiboard board ukuran (120x240x9) mm. tebal 4 mm</t>
  </si>
  <si>
    <t>Pemasangan 1 m2 Dinding Pemisah  Triplex  ukuran (120x240x9) mm. tebal 4 mm</t>
  </si>
  <si>
    <t>Triplex 4</t>
  </si>
  <si>
    <t>Pemasangan 1 m’ Lisplank GRC</t>
  </si>
  <si>
    <t>Lisplank GRC</t>
  </si>
  <si>
    <t>A.4.1.1.17  B</t>
  </si>
  <si>
    <t>Calsiboard 4 mm</t>
  </si>
  <si>
    <t>ANALISA DIHITUNG</t>
  </si>
  <si>
    <t>Pemasangan 1 m2 HPL</t>
  </si>
  <si>
    <t>HPL</t>
  </si>
  <si>
    <t>Pemasangan 1 m2 Polycarbonat</t>
  </si>
  <si>
    <t>Paku Sekrup</t>
  </si>
  <si>
    <t>Polycarbonat</t>
  </si>
  <si>
    <t>Pemasangan 1 m2 Dinding Pemisah  Triplex  partisi  tebal 9 mm</t>
  </si>
  <si>
    <t>TAKSIR -10</t>
  </si>
  <si>
    <t>TAKSIR -9</t>
  </si>
  <si>
    <t>Memasang 1 m2 rangka atap seng BJLS #0,35, kayu kelas II</t>
  </si>
  <si>
    <t>Pemasangan 1m2 lantai keramik ukuran 20cm x 25cm</t>
  </si>
  <si>
    <t>Pemasangan 1 m2 Rangka Dinding Pemisah Canal C</t>
  </si>
  <si>
    <t>Baja Ringan Canal C</t>
  </si>
  <si>
    <t>Triplex 9</t>
  </si>
  <si>
    <t>paku seng</t>
  </si>
  <si>
    <t>Jumlah (A+B)</t>
  </si>
  <si>
    <t>Harga Satuan Pekerjaan (C+D)</t>
  </si>
  <si>
    <t>Baut Baja Ringan</t>
  </si>
  <si>
    <t>Pemasangan 1m2 lantai keramik ukuran 25cm x 25cm</t>
  </si>
  <si>
    <t>Pemasangan 1 m2 dinding keramik 25cm x 40cm</t>
  </si>
  <si>
    <t>A.2.3.1.11. A</t>
  </si>
  <si>
    <t>Pemasangan 1 m2 paving block tebal 8 cm</t>
  </si>
  <si>
    <t>15% x C</t>
  </si>
  <si>
    <t>A.2.3.1.1</t>
  </si>
  <si>
    <t>A.2.3.1.9</t>
  </si>
  <si>
    <t>A.3.2.1.2</t>
  </si>
  <si>
    <t>A.4.1.1.5</t>
  </si>
  <si>
    <t>A.4.1.1.4</t>
  </si>
  <si>
    <t>A.4.2.1.3</t>
  </si>
  <si>
    <t>A.4.2.1.16</t>
  </si>
  <si>
    <t>A.4.2.1.18</t>
  </si>
  <si>
    <t>A.4.4.1.9</t>
  </si>
  <si>
    <t>A.4.4.2.4</t>
  </si>
  <si>
    <t>A.4.4.3.36 B</t>
  </si>
  <si>
    <t>A.4.4.3.36 F</t>
  </si>
  <si>
    <t>A.4.4.3.54 C</t>
  </si>
  <si>
    <t>A.4.4.3.65</t>
  </si>
  <si>
    <t>A.4.5.1.7 B</t>
  </si>
  <si>
    <t>A.4.5.2.32 A</t>
  </si>
  <si>
    <t>A.4.5.2.36 A</t>
  </si>
  <si>
    <t>A.4.6.1.2</t>
  </si>
  <si>
    <t>A.4.6.1.6</t>
  </si>
  <si>
    <t>A.4.6.1.22 A</t>
  </si>
  <si>
    <t>A.4.7.1.1</t>
  </si>
  <si>
    <t>A.4.7.1.5</t>
  </si>
  <si>
    <t>A.4.7.1.10</t>
  </si>
  <si>
    <t>A.5.1.1.2</t>
  </si>
  <si>
    <t>A.5.1.1.14</t>
  </si>
  <si>
    <t>A.5.1.1.18</t>
  </si>
  <si>
    <t>A.5.1.1.26</t>
  </si>
  <si>
    <t>A.5.1.1.31</t>
  </si>
  <si>
    <t>A.5.1.1.32</t>
  </si>
  <si>
    <t>PK Supl. 1</t>
  </si>
  <si>
    <t>Tukang Listrik</t>
  </si>
  <si>
    <t>PK Supl. 4</t>
  </si>
  <si>
    <t>Lampu Downlight</t>
  </si>
  <si>
    <t>PK Supl. 6</t>
  </si>
  <si>
    <t>Pasang 1 bh Stop Kontak</t>
  </si>
  <si>
    <t>PK Supl. 7</t>
  </si>
  <si>
    <t>Pasang 1 bh Saklar Tunggal</t>
  </si>
  <si>
    <t>PK Supl. 8</t>
  </si>
  <si>
    <t>Pasang 1 bh Saklar Ganda</t>
  </si>
  <si>
    <t>PK Supl. 9</t>
  </si>
  <si>
    <t>Pasang 1 bh Saklar Triple</t>
  </si>
  <si>
    <t>Reng Baja Ringan C40</t>
  </si>
  <si>
    <t>A.4.2.1.22 C</t>
  </si>
  <si>
    <t>Pemasangan 1 m2 atap jurai rangka atap baja canal ringan profil C75 Bahan Atap Seng/Spande/Zincalume</t>
  </si>
  <si>
    <t>Plafond PVC</t>
  </si>
  <si>
    <t>Pemasangan 1 m2 langit-langit PVC warna</t>
  </si>
  <si>
    <t>Tukang Alumunium</t>
  </si>
  <si>
    <t>Penggalian 1 m3 tanah biasa sedalam 1 m</t>
  </si>
  <si>
    <t>Plywood tebal 9 mm</t>
  </si>
  <si>
    <t>Pembuatan dan pemasangan 1 m3 kusen pintu dan kusen jendela kayu kelas II Meranti</t>
  </si>
  <si>
    <t>Pengecatan 1 m2  bidang kayu baru (1 lapis plamuur 1 lapis cat dasar 3 lapis cat penutup)</t>
  </si>
  <si>
    <t>Pengecatan 1 m2 tembok baru (1 lapis plamuur 1 lapis cat dasar 2 lapis cat penutup) setara Vinilex</t>
  </si>
  <si>
    <t>Pemasangan 1 buah kran diameter ½” atau 3/4”</t>
  </si>
  <si>
    <t>Pasang 1 Titik Instalasi Penerangan dan Stop Kontak dengan Kabel NYM 3x2,5 mm²</t>
  </si>
  <si>
    <t>Kabel NYM 3x2,5 mm²</t>
  </si>
  <si>
    <t>A.4.1.1.22 A</t>
  </si>
  <si>
    <t xml:space="preserve"> Pemasangan 1 m2  bekisting untuk kolom (2x pakai)</t>
  </si>
  <si>
    <t>BAHAN 2X PAKAI (1/2 JLH. HARGA BAHAN)</t>
  </si>
  <si>
    <t>Membuat 1 m3 lantai kerja beton mutu f’c = 7.4 MPa (K 100). slump (3-6) cm w/c = 0.87</t>
  </si>
  <si>
    <t>Pengerjaan 100 kg pekerjaan perakitan</t>
  </si>
  <si>
    <t>Pemasangan 1m2 dinding bata merah (5x11x22) cm tebal ½ batu campuran 1SP :4PP</t>
  </si>
  <si>
    <t>A.4.1.1.23 A</t>
  </si>
  <si>
    <t>Pemasangan 1 m2  bekisting untuk balok (2x pakai)</t>
  </si>
  <si>
    <t>No.</t>
  </si>
  <si>
    <t>Uraian Pekerjaan</t>
  </si>
  <si>
    <t>Panjang</t>
  </si>
  <si>
    <t>Lebar</t>
  </si>
  <si>
    <t xml:space="preserve">Jumlah </t>
  </si>
  <si>
    <t>Tinggi</t>
  </si>
  <si>
    <t>Total</t>
  </si>
  <si>
    <t>Analisa</t>
  </si>
  <si>
    <t>Volume</t>
  </si>
  <si>
    <t>satuan</t>
  </si>
  <si>
    <t>Harga Satuan</t>
  </si>
  <si>
    <t>Jumlah</t>
  </si>
  <si>
    <t>A.4.5.1.8.1</t>
  </si>
  <si>
    <t>Pemasangan 1 m2  ukuran (60x120) cm berikut rangka alluminium</t>
  </si>
  <si>
    <t>Rangka Puring</t>
  </si>
  <si>
    <t>Jumlah Harga</t>
  </si>
  <si>
    <t>PEKERJAAN PENDAHULUAN</t>
  </si>
  <si>
    <t>Pembulatan</t>
  </si>
  <si>
    <t>REKAPITULASI</t>
  </si>
  <si>
    <t>Pekerjaan</t>
  </si>
  <si>
    <t>:</t>
  </si>
  <si>
    <t>Instansi</t>
  </si>
  <si>
    <t>Tahun Anggaran</t>
  </si>
  <si>
    <t>I.</t>
  </si>
  <si>
    <t>Pekerjaan Pengkuran kembali</t>
  </si>
  <si>
    <t>Perancah Alat Bantu Kerja</t>
  </si>
  <si>
    <t>PEKERJAAN BONGKARAN</t>
  </si>
  <si>
    <t>;;;;;;;;;;;;;;;;;</t>
  </si>
  <si>
    <t>Medan,    Maret 2022</t>
  </si>
  <si>
    <t>ANALISA HARGA SATUAN 2022</t>
  </si>
  <si>
    <t>real</t>
  </si>
  <si>
    <t>Pek. Bongkaran Atap</t>
  </si>
  <si>
    <t>Pek. Galian Tanah Pondasi</t>
  </si>
  <si>
    <t>Pek. Urugan Tanah</t>
  </si>
  <si>
    <t>PEKERJAAN PONDASI</t>
  </si>
  <si>
    <t>Pek. Pondasi Batu Kali</t>
  </si>
  <si>
    <t>V</t>
  </si>
  <si>
    <t>PEKERJAAN BETON</t>
  </si>
  <si>
    <t>Pek. Sloof 15/20</t>
  </si>
  <si>
    <t>- Beton</t>
  </si>
  <si>
    <t>- Besi</t>
  </si>
  <si>
    <t>- Bekisting</t>
  </si>
  <si>
    <t>Pek. Kolom 15x15</t>
  </si>
  <si>
    <t>Pek. Ring Balok 15/20</t>
  </si>
  <si>
    <t>VI</t>
  </si>
  <si>
    <t>VII</t>
  </si>
  <si>
    <t>Pek. Lantai Keramik 40 x 40 cm</t>
  </si>
  <si>
    <t>VIII</t>
  </si>
  <si>
    <t>PEKERJAAN ATAP DAN PLAFOND</t>
  </si>
  <si>
    <t xml:space="preserve">Pek. Rangka Atap Baja Ringan </t>
  </si>
  <si>
    <t>Pek. Atap Spandeck T=0.35 mm</t>
  </si>
  <si>
    <t>Pek. Rangka Furiing</t>
  </si>
  <si>
    <t xml:space="preserve">Pek. Plafond UPVC </t>
  </si>
  <si>
    <t xml:space="preserve">Pek. Rabung </t>
  </si>
  <si>
    <t>Pek. Lisplank GRC</t>
  </si>
  <si>
    <t>IX</t>
  </si>
  <si>
    <t>IV</t>
  </si>
  <si>
    <t>PEKERJAAN PENGECATAN</t>
  </si>
  <si>
    <t>Pek. Pengecatan Kosen Pintu dan Jendela</t>
  </si>
  <si>
    <t>X</t>
  </si>
  <si>
    <t>PEKERJAAN MEP (MEKANICAL , ELECTIKAL DAN PLUMBING)</t>
  </si>
  <si>
    <t>Pek. Instalasi Listrik Titik Nyala</t>
  </si>
  <si>
    <t>Pek. Pasang Saklar Tunggal</t>
  </si>
  <si>
    <t>Pek. Pasang Lampu LED 18 Watt</t>
  </si>
  <si>
    <t>PEKERJAAN AKHIR</t>
  </si>
  <si>
    <t>Pek. Pembersihan Akhir</t>
  </si>
  <si>
    <t>Pek. K3</t>
  </si>
  <si>
    <t>Pek. Bongkar Jendela 1</t>
  </si>
  <si>
    <t>PEKERJAAN GALIAN</t>
  </si>
  <si>
    <t>Membuat 1 m3 beton mutu f’  = 14.5 MPa (K 175). slump (12 ±2) cm. w/c = 0.66 (Rabat Beton)</t>
  </si>
  <si>
    <t>Pasang 1 Lampu LED 18 Watt</t>
  </si>
  <si>
    <t>Pek. Kupas Cat Dinding Lama</t>
  </si>
  <si>
    <t>Pek. Pasang stop kontak</t>
  </si>
  <si>
    <t>PPn 11%</t>
  </si>
  <si>
    <t>B.</t>
  </si>
  <si>
    <t>II.</t>
  </si>
  <si>
    <t>Pek. Pengecatan Cat Dinding Lama</t>
  </si>
  <si>
    <t xml:space="preserve">Overhead &amp; Profit </t>
  </si>
  <si>
    <t>Ubin keramik 40x40 cm</t>
  </si>
  <si>
    <t>Ubin keramik 25x25 cm</t>
  </si>
  <si>
    <t>Keramik 25x40 cm</t>
  </si>
  <si>
    <t>A.4.2.1.4 supl. 1</t>
  </si>
  <si>
    <t>Pembuatan 1 m2 pintu besi plat baja tebal 2 mm rangkap rangka UNP 50.38.5</t>
  </si>
  <si>
    <t>Besi siku UNP 50.38.5</t>
  </si>
  <si>
    <t>PEKERJAAN REHAB GUDANG ALSINTAN</t>
  </si>
  <si>
    <t>Pek. Bongkaran Dinding</t>
  </si>
  <si>
    <t>Pek. Bongkar Plafond</t>
  </si>
  <si>
    <t>Pek. Instalasi Listrik</t>
  </si>
  <si>
    <t>PEKERJAAN DINDING DAN LANTAI</t>
  </si>
  <si>
    <t>Pek. Pengecatan Cat Dinding Baru</t>
  </si>
  <si>
    <t>PEKERJAAN JALAN SETAPAK</t>
  </si>
  <si>
    <t>Pek. Pembersihan Lapangan</t>
  </si>
  <si>
    <t xml:space="preserve">Pek. Bekisting </t>
  </si>
  <si>
    <t>Pek. Beton cor K250 t= 20 cm</t>
  </si>
  <si>
    <t>Pek. Pemasangan Batu Bata 1:4 Baru</t>
  </si>
  <si>
    <t>Pek. Plasteran  1:4 Baru</t>
  </si>
  <si>
    <t>Pek. Lantai Keramik KM 25x25 cm</t>
  </si>
  <si>
    <t>Pek. Dinding Keramik 25x40 cm</t>
  </si>
  <si>
    <t>PEKERJAAN PINTU DAN JENDELA</t>
  </si>
  <si>
    <t>Pek. Pintu P1</t>
  </si>
  <si>
    <t>Pek. Kusen Jendela J1</t>
  </si>
  <si>
    <t>Pek. Kusen Ventilasi V1</t>
  </si>
  <si>
    <t>Pek. Daun Jedela J1</t>
  </si>
  <si>
    <t>Pek. Pintu P3</t>
  </si>
  <si>
    <t>Pek. Kusen Ventilasi V2</t>
  </si>
  <si>
    <t>Pek. Pasang Saklar Ganda</t>
  </si>
  <si>
    <t>ok</t>
  </si>
  <si>
    <r>
      <t xml:space="preserve">Plywood </t>
    </r>
    <r>
      <rPr>
        <sz val="9"/>
        <color theme="1"/>
        <rFont val="Arial Narrow"/>
        <family val="2"/>
      </rPr>
      <t>tebal 9 mm</t>
    </r>
  </si>
  <si>
    <t>Baut Reng</t>
  </si>
  <si>
    <t>Topi Keselamatan (Helmet)</t>
  </si>
  <si>
    <t>Rompi Keselamatan (safety Vest)</t>
  </si>
  <si>
    <t>Sarung Tangan (Safety Gloves)</t>
  </si>
  <si>
    <t>Psg</t>
  </si>
  <si>
    <t>Sepatu Keselamatan (Safety Shoes)</t>
  </si>
  <si>
    <t>Beban Umum K3</t>
  </si>
  <si>
    <t>Unt</t>
  </si>
  <si>
    <t>DINAS KETAHANAN PANGAN, TANAMAN PANGAN DAN HORTIKULTURA</t>
  </si>
  <si>
    <t xml:space="preserve"> PROVINSI SUMATERA UTARA</t>
  </si>
  <si>
    <t>RENCANA ANGGARAN BIAYA</t>
  </si>
  <si>
    <t>Terbilang :</t>
  </si>
  <si>
    <t>Pengurugan 1 m3 dengan Pasir</t>
  </si>
  <si>
    <t>Pek. Lantai Kerja Pondasi Dengan Pasir Urug</t>
  </si>
  <si>
    <t>Pek. Rabat Beton Lantai</t>
  </si>
  <si>
    <t>Pek. Pengecatan Lisplank GRC</t>
  </si>
  <si>
    <t>Penimbunan 1 m3 dengan Tanah</t>
  </si>
  <si>
    <t>A.2.3.1.11. B</t>
  </si>
  <si>
    <t>Lokasi</t>
  </si>
  <si>
    <t>DAFTAR UPAH KERJA DAN BAHAN</t>
  </si>
  <si>
    <t xml:space="preserve">Jarak </t>
  </si>
  <si>
    <t>keterangan</t>
  </si>
  <si>
    <t>STA/KM</t>
  </si>
  <si>
    <t>( M )</t>
  </si>
  <si>
    <t>( M3 )</t>
  </si>
  <si>
    <t>TOTAL</t>
  </si>
  <si>
    <t>Perhitungan Harga Bahan Di Lokasi Pekerjaan Desa Hutapea Banuarea, Kelompok Tani Rapmauli Jaya</t>
  </si>
  <si>
    <t>Nama Material</t>
  </si>
  <si>
    <t>Harga Material di Quary                                                                                                  (Rp)</t>
  </si>
  <si>
    <t xml:space="preserve">Upah Pikul                                                                                                    (Rp)                                                                                                </t>
  </si>
  <si>
    <t xml:space="preserve">Harga Material di Lokasi                                                                                                         (Rp)                                                                                           </t>
  </si>
  <si>
    <t>01</t>
  </si>
  <si>
    <t>02</t>
  </si>
  <si>
    <t>Ltr</t>
  </si>
  <si>
    <t>03</t>
  </si>
  <si>
    <t>Wiremesh M8</t>
  </si>
  <si>
    <t>04</t>
  </si>
  <si>
    <t>05</t>
  </si>
  <si>
    <t>06</t>
  </si>
  <si>
    <t>07</t>
  </si>
  <si>
    <t>08</t>
  </si>
  <si>
    <t>Batu Pecah/Split 2-3 cm</t>
  </si>
  <si>
    <t>09</t>
  </si>
  <si>
    <t>lt</t>
  </si>
  <si>
    <t>10</t>
  </si>
  <si>
    <t>11</t>
  </si>
  <si>
    <t>12</t>
  </si>
  <si>
    <t>13</t>
  </si>
  <si>
    <t>14</t>
  </si>
  <si>
    <t>15</t>
  </si>
  <si>
    <t>16</t>
  </si>
  <si>
    <t>Sirtu Air</t>
  </si>
  <si>
    <t>17</t>
  </si>
  <si>
    <t>Tanah timbun</t>
  </si>
  <si>
    <t>Batu Bata</t>
  </si>
  <si>
    <t>lbr</t>
  </si>
  <si>
    <t>19</t>
  </si>
  <si>
    <t>20</t>
  </si>
  <si>
    <t>DAFTAR  HARGA UPAH / BAHAN  ( HSPK )</t>
  </si>
  <si>
    <t>DAN ANALISA HARGA ANGKUT PIKUL MATERIAL DI LOKASI PEKERJAAN</t>
  </si>
  <si>
    <t>PEMBERI TUGAS</t>
  </si>
  <si>
    <t>NAMA KEGIATAN</t>
  </si>
  <si>
    <t>LOKASI PEKERJAAN</t>
  </si>
  <si>
    <t>NAMA KABUPATEN</t>
  </si>
  <si>
    <t>NAMA KECAMATAN</t>
  </si>
  <si>
    <t>NAMA DESA</t>
  </si>
  <si>
    <t>SUMBER DANA</t>
  </si>
  <si>
    <t>SUMBER ANGGARAN</t>
  </si>
  <si>
    <t>HARGA UPAH</t>
  </si>
  <si>
    <t>1 Orang pekerja</t>
  </si>
  <si>
    <t>………………………………………………………………………………………….</t>
  </si>
  <si>
    <t>=</t>
  </si>
  <si>
    <t>1 Orang mandor</t>
  </si>
  <si>
    <t>1 Orang tukang</t>
  </si>
  <si>
    <t>1 Orang kepala tukang</t>
  </si>
  <si>
    <t>HARGA BAHAN</t>
  </si>
  <si>
    <t>1 M³ Batu Kerikil</t>
  </si>
  <si>
    <t>……………………………………………………………………………..</t>
  </si>
  <si>
    <t>1 Bh Batu Bata Biasa</t>
  </si>
  <si>
    <t>1 M³ Batu Belah, 10 - 20 cm</t>
  </si>
  <si>
    <t>1 M³ Pasir Pasang</t>
  </si>
  <si>
    <t>1 Ton Kayu Sembarang</t>
  </si>
  <si>
    <t>1 Kg Semen Pordlant (40 Kg)</t>
  </si>
  <si>
    <t xml:space="preserve">1 Kg Paku Biasa </t>
  </si>
  <si>
    <t>1 Kg Besi Beton Polos</t>
  </si>
  <si>
    <t>1 Kg Kawat Beton</t>
  </si>
  <si>
    <t>BERAT  BAHAN MATERIAL</t>
  </si>
  <si>
    <t>……………………………………………………………………</t>
  </si>
  <si>
    <t>1 M³ Batu Kali, 10 - 20 cm</t>
  </si>
  <si>
    <t>1 Ton Besi / Kawat / Paku</t>
  </si>
  <si>
    <t>A.</t>
  </si>
  <si>
    <t>PERHITUNGAN BIAYA ANGKUT PIKUL</t>
  </si>
  <si>
    <t>Waktu kerja efektif 1 hari</t>
  </si>
  <si>
    <t>Jam</t>
  </si>
  <si>
    <t>Daya angkut rata-rata</t>
  </si>
  <si>
    <t>Kec.Angkut/jam</t>
  </si>
  <si>
    <t>M/Jam</t>
  </si>
  <si>
    <t>KOEFISIEN</t>
  </si>
  <si>
    <t>- Jalan Datar (Baik)</t>
  </si>
  <si>
    <t>- Jalan Bergelombang (sedang)</t>
  </si>
  <si>
    <t>- Jalan Mendaki (sulit)</t>
  </si>
  <si>
    <t>JARAK PIKUL</t>
  </si>
  <si>
    <t>M'</t>
  </si>
  <si>
    <t>- Waktu tempuh</t>
  </si>
  <si>
    <t>/</t>
  </si>
  <si>
    <t>x</t>
  </si>
  <si>
    <t>Menit</t>
  </si>
  <si>
    <t>……………..</t>
  </si>
  <si>
    <t>- Waktu kembali</t>
  </si>
  <si>
    <t>- Bongkar/muat</t>
  </si>
  <si>
    <t>…………………………………………………………………………………….</t>
  </si>
  <si>
    <t>-</t>
  </si>
  <si>
    <t>Waktu yang dibutuhkan</t>
  </si>
  <si>
    <t>- Waktu Trip</t>
  </si>
  <si>
    <t>= (</t>
  </si>
  <si>
    <t>) /</t>
  </si>
  <si>
    <t>x 0 trip</t>
  </si>
  <si>
    <t>Trip</t>
  </si>
  <si>
    <t>- Daya Pikul</t>
  </si>
  <si>
    <t xml:space="preserve">=  </t>
  </si>
  <si>
    <t>Trip    x</t>
  </si>
  <si>
    <t>Kg/trip</t>
  </si>
  <si>
    <t>- Jalan Bergelombang (Sedang)</t>
  </si>
  <si>
    <t>- Jalan Mendaki (Sulit)</t>
  </si>
  <si>
    <t>Jadi Upah Pikul Dengan Jarak</t>
  </si>
  <si>
    <t>(Menggunakan Arco)</t>
  </si>
  <si>
    <t>x   Rp</t>
  </si>
  <si>
    <t>1 M³ Pasir Beton</t>
  </si>
  <si>
    <t>1 M³ Pasir Urug</t>
  </si>
  <si>
    <t>1 M³ Tanah timbun</t>
  </si>
  <si>
    <t>1 Kg Besi / Kawat / Paku</t>
  </si>
  <si>
    <t>LUAS</t>
  </si>
  <si>
    <t xml:space="preserve">      RATA -RATA LUAS</t>
  </si>
  <si>
    <t>VOLUME</t>
  </si>
  <si>
    <t xml:space="preserve">Galian </t>
  </si>
  <si>
    <t>TIMBUNAN</t>
  </si>
  <si>
    <t>( M2 )</t>
  </si>
  <si>
    <t>( M3)</t>
  </si>
  <si>
    <t>PEKERJAAN PONDASI BADAN JALAN/DINDING PENAHAN TANAH</t>
  </si>
  <si>
    <t>Pek. Galian Tanah</t>
  </si>
  <si>
    <t>Pek. Cor Beton</t>
  </si>
  <si>
    <t>C.</t>
  </si>
  <si>
    <t>Bekisting</t>
  </si>
  <si>
    <t>PEKERJAAN BADAN JALAN</t>
  </si>
  <si>
    <t>Cor Beton Badan Jalan</t>
  </si>
  <si>
    <t>Pembesian Wiremesh M8 Type A</t>
  </si>
  <si>
    <t>Pasir Urug</t>
  </si>
  <si>
    <t>Kk</t>
  </si>
  <si>
    <t>Pipa PVC 3/4" AW</t>
  </si>
  <si>
    <t>Pipa PVC 4" S-10</t>
  </si>
  <si>
    <t>Pipa PVC 3" S-10</t>
  </si>
  <si>
    <t>Pipa PVC 4" AW</t>
  </si>
  <si>
    <t>Pipa PVC 3" AW</t>
  </si>
  <si>
    <t>Pipa PVC 2" AW</t>
  </si>
  <si>
    <t>Pipa PVC 1" AW</t>
  </si>
  <si>
    <t>Oli Sae 40</t>
  </si>
  <si>
    <t>Oli Sae 90</t>
  </si>
  <si>
    <t>Oli Sae 140</t>
  </si>
  <si>
    <t>Grese</t>
  </si>
  <si>
    <t xml:space="preserve">Mata Bor </t>
  </si>
  <si>
    <t>Wiremesh M8 Type A</t>
  </si>
  <si>
    <t>Plywood 9 mm</t>
  </si>
  <si>
    <t>Pembersihan, Perataan dan Pengupasan Badan Jalan</t>
  </si>
  <si>
    <t xml:space="preserve">T.01.a </t>
  </si>
  <si>
    <t>1 M2 Pembersihan dan stripping/kosrekan</t>
  </si>
  <si>
    <t>B. 21. b</t>
  </si>
  <si>
    <t xml:space="preserve">1 m2  bekisting lantai beton plat duiker  dengan multiflex  9  mm (TP) </t>
  </si>
  <si>
    <t>Kaso 2/7  cm</t>
  </si>
  <si>
    <t xml:space="preserve">Paku 5 cm dan 7 cm </t>
  </si>
  <si>
    <t>"Empat Ratus Lima Puluh Empat Juta Sembilan Ratus Dua Puluh Tiga Ribu Rupiah"</t>
  </si>
  <si>
    <t>VOLUME GALIAN DAN TIMBUNAN (CUT AND FILL)</t>
  </si>
  <si>
    <t>Timbunan Didatangkan</t>
  </si>
  <si>
    <t>Pek. Timbunan Yang Didatangkan</t>
  </si>
  <si>
    <t>PEMBANGUNAN JALAN PRODUKSI GABE I</t>
  </si>
  <si>
    <t>UPT BIAT GABE HUTARAJA, TAPANULI UTARA</t>
  </si>
  <si>
    <t>TAPANULI UTARA</t>
  </si>
  <si>
    <t>SIBORONG-BORONG</t>
  </si>
  <si>
    <t>HUTARAJA</t>
  </si>
  <si>
    <t xml:space="preserve">Multiflex 9 mm </t>
  </si>
  <si>
    <t>1 M³ Batu Pecah 2-3 cm</t>
  </si>
  <si>
    <t>DAK 2023</t>
  </si>
</sst>
</file>

<file path=xl/styles.xml><?xml version="1.0" encoding="utf-8"?>
<styleSheet xmlns="http://schemas.openxmlformats.org/spreadsheetml/2006/main">
  <numFmts count="7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\-&quot;Rp&quot;#,##0.00"/>
    <numFmt numFmtId="165" formatCode="_-&quot;Rp&quot;* #,##0_-;\-&quot;Rp&quot;* #,##0_-;_-&quot;Rp&quot;* &quot;-&quot;_-;_-@_-"/>
    <numFmt numFmtId="166" formatCode="_-* #,##0_-;\-* #,##0_-;_-* &quot;-&quot;_-;_-@_-"/>
    <numFmt numFmtId="167" formatCode="_-* #,##0.00_-;\-* #,##0.00_-;_-* &quot;-&quot;??_-;_-@_-"/>
    <numFmt numFmtId="168" formatCode="&quot;Rp&quot;#,##0_);\(&quot;Rp&quot;#,##0\)"/>
    <numFmt numFmtId="169" formatCode="&quot;Rp&quot;#,##0_);[Red]\(&quot;Rp&quot;#,##0\)"/>
    <numFmt numFmtId="170" formatCode="&quot;Rp&quot;#,##0.00_);\(&quot;Rp&quot;#,##0.00\)"/>
    <numFmt numFmtId="171" formatCode="_(&quot;Rp&quot;* #,##0_);_(&quot;Rp&quot;* \(#,##0\);_(&quot;Rp&quot;* &quot;-&quot;_);_(@_)"/>
    <numFmt numFmtId="172" formatCode="_(&quot;Rp&quot;* #,##0.00_);_(&quot;Rp&quot;* \(#,##0.00\);_(&quot;Rp&quot;* &quot;-&quot;??_);_(@_)"/>
    <numFmt numFmtId="173" formatCode="0.0000"/>
    <numFmt numFmtId="174" formatCode="_(* #,##0.00_);_(* \(#,##0.00\);_(* &quot;-&quot;_);_(@_)"/>
    <numFmt numFmtId="175" formatCode="_(&quot;Rp&quot;* #,##0.00_);_(&quot;Rp&quot;* \(#,##0.00\);_(&quot;Rp&quot;* &quot;-&quot;_);_(@_)"/>
    <numFmt numFmtId="176" formatCode="#."/>
    <numFmt numFmtId="177" formatCode="#,##0.00\ _$;\-#,##0.00\ _$"/>
    <numFmt numFmtId="178" formatCode="#,##0.00\ &quot;Pts&quot;;[Red]\-#,##0.00\ &quot;Pts&quot;"/>
    <numFmt numFmtId="179" formatCode="_-* #,##0\ _P_t_s_-;\-* #,##0\ _P_t_s_-;_-* &quot;-&quot;\ _P_t_s_-;_-@_-"/>
    <numFmt numFmtId="180" formatCode="_-* #,##0\ &quot;Pts&quot;_-;\-* #,##0\ &quot;Pts&quot;_-;_-* &quot;-&quot;\ &quot;Pts&quot;_-;_-@_-"/>
    <numFmt numFmtId="181" formatCode="_-* #,##0.00\ &quot;Pts&quot;_-;\-* #,##0.00\ &quot;Pts&quot;_-;_-* &quot;-&quot;??\ &quot;Pts&quot;_-;_-@_-"/>
    <numFmt numFmtId="182" formatCode="_(* #,##0.00000_);_(* \(#,##0.00000\);_(* &quot;-&quot;??_);_(@_)"/>
    <numFmt numFmtId="183" formatCode="#,##0;\-#,##0;&quot;-&quot;"/>
    <numFmt numFmtId="184" formatCode="0.000000"/>
    <numFmt numFmtId="185" formatCode="_(* #,##0.00_);_(* \(#,##0.00\);_(* \-??_);_(@_)"/>
    <numFmt numFmtId="186" formatCode="#,##0.00\ ;\(#,##0.00\)"/>
    <numFmt numFmtId="187" formatCode="#,##0.00\ ;&quot; (&quot;#,##0.00\);&quot; -&quot;#\ ;@\ "/>
    <numFmt numFmtId="188" formatCode="_(* #,##0.0000_);_(* \(#,##0.0000\);_(* &quot;-&quot;????_);_(@_)"/>
    <numFmt numFmtId="189" formatCode="#,##0.0_);\(#,##0.0\)"/>
    <numFmt numFmtId="190" formatCode=";;;"/>
    <numFmt numFmtId="191" formatCode="#,##0.000"/>
    <numFmt numFmtId="192" formatCode="#,##0.0_);[Red]\(#,##0.0\)"/>
    <numFmt numFmtId="193" formatCode="#,###.00"/>
    <numFmt numFmtId="194" formatCode="_(* #,##0.0_);_(* \(#,##0.0\);_(* &quot;-&quot;_);_(@_)"/>
    <numFmt numFmtId="195" formatCode="&quot;£&quot;#,##0;\-&quot;£&quot;#,##0"/>
    <numFmt numFmtId="196" formatCode="_(* #,##0.0_);_(* \(#,##0.0\);_(* &quot;-&quot;??_);_(@_)"/>
    <numFmt numFmtId="197" formatCode="#,##0.0000"/>
    <numFmt numFmtId="198" formatCode="#,##0.00;[Red]#,##0.00"/>
    <numFmt numFmtId="199" formatCode="#,##0.00_);\(#,##0.0\)"/>
    <numFmt numFmtId="200" formatCode="_-&quot;£&quot;* #,##0_-;\-&quot;£&quot;* #,##0_-;_-&quot;£&quot;* &quot;-&quot;_-;_-@_-"/>
    <numFmt numFmtId="201" formatCode="_(* #,##0.0000000000_);_(* \(#,##0.0000000000\);_(* &quot;-&quot;??_);_(@_)"/>
    <numFmt numFmtId="202" formatCode="&quot;$&quot;#,##0\ ;\(&quot;$&quot;#,##0\)"/>
    <numFmt numFmtId="203" formatCode="m/d"/>
    <numFmt numFmtId="204" formatCode="#,##0_);[Red]\(#,##0\);;@"/>
    <numFmt numFmtId="205" formatCode="_-* #,##0_-;_-* #,##0\-;_-* &quot;-&quot;_-;_-@_-"/>
    <numFmt numFmtId="206" formatCode="_-* #,##0.00_-;_-* #,##0.00\-;_-* &quot;-&quot;??_-;_-@_-"/>
    <numFmt numFmtId="207" formatCode="_([$€-2]* #,##0.00_);_([$€-2]* \(#,##0.00\);_([$€-2]* &quot;-&quot;??_)"/>
    <numFmt numFmtId="208" formatCode="_(* #,##0.00000000000000_);_(* \(#,##0.00000000000000\);_(* &quot;-&quot;??_);_(@_)"/>
    <numFmt numFmtId="209" formatCode="0.000%"/>
    <numFmt numFmtId="210" formatCode="0.00_)"/>
    <numFmt numFmtId="211" formatCode="###0.00"/>
    <numFmt numFmtId="212" formatCode="0_)"/>
    <numFmt numFmtId="213" formatCode="0.0%"/>
    <numFmt numFmtId="214" formatCode="mm/dd/yy"/>
    <numFmt numFmtId="215" formatCode="_-&quot;$&quot;* #,##0_-;\-&quot;$&quot;* #,##0_-;_-&quot;$&quot;* &quot;-&quot;_-;_-@_-"/>
    <numFmt numFmtId="216" formatCode="_-&quot;F&quot;\ * #,##0_-;_-&quot;F&quot;\ * #,##0\-;_-&quot;F&quot;\ * &quot;-&quot;_-;_-@_-"/>
    <numFmt numFmtId="217" formatCode="_-&quot;F&quot;\ * #,##0.00_-;_-&quot;F&quot;\ * #,##0.00\-;_-&quot;F&quot;\ * &quot;-&quot;??_-;_-@_-"/>
    <numFmt numFmtId="218" formatCode="_([$Rp-421]* #,##0.00_);_([$Rp-421]* \(#,##0.00\);_([$Rp-421]* &quot;-&quot;??_);_(@_)"/>
    <numFmt numFmtId="219" formatCode="&quot;Rp&quot;\ #,##0_);\(&quot;Rp&quot;\ #,##0\)"/>
    <numFmt numFmtId="220" formatCode="_(* #,##0.0000_);_(* \(#,##0.0000\);_(* &quot;-&quot;_);_(@_)"/>
    <numFmt numFmtId="221" formatCode="000\+000"/>
    <numFmt numFmtId="222" formatCode="00\+000"/>
    <numFmt numFmtId="223" formatCode="_(* #,##0.000_);_(* \(#,##0.000\);_(* &quot;-&quot;??_);_(@_)"/>
    <numFmt numFmtId="224" formatCode="_(\R\p* #,##0.00_);_(\R\p* \(#,##0.00\);_(\R\p* &quot;-&quot;??_);_(@_)"/>
    <numFmt numFmtId="225" formatCode="General_)"/>
    <numFmt numFmtId="226" formatCode="#,##0.0"/>
    <numFmt numFmtId="227" formatCode="_-* #,##0.000_-;\-* #,##0.000_-;_-* &quot;-&quot;???_-;_-@_-"/>
  </numFmts>
  <fonts count="178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6"/>
      <color indexed="8"/>
      <name val="Calibri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b/>
      <sz val="6.5"/>
      <color indexed="8"/>
      <name val="Arial"/>
      <family val="2"/>
    </font>
    <font>
      <b/>
      <i/>
      <sz val="10"/>
      <color indexed="8"/>
      <name val="Arial"/>
      <family val="2"/>
    </font>
    <font>
      <sz val="6.5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2"/>
      <name val="¹ÙÅÁÃ¼"/>
      <charset val="129"/>
    </font>
    <font>
      <sz val="11"/>
      <color indexed="8"/>
      <name val="Calibri"/>
      <family val="2"/>
    </font>
    <font>
      <sz val="10"/>
      <color indexed="8"/>
      <name val="Calibri"/>
      <family val="2"/>
      <charset val="1"/>
    </font>
    <font>
      <sz val="11"/>
      <color indexed="9"/>
      <name val="Calibri"/>
      <family val="2"/>
    </font>
    <font>
      <sz val="10"/>
      <color indexed="9"/>
      <name val="Calibri"/>
      <family val="2"/>
      <charset val="1"/>
    </font>
    <font>
      <b/>
      <u/>
      <sz val="18"/>
      <color indexed="9"/>
      <name val="Tahoma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17"/>
      <name val="Calibri"/>
      <family val="2"/>
      <charset val="1"/>
    </font>
    <font>
      <sz val="12"/>
      <name val="Tms Rmn"/>
    </font>
    <font>
      <sz val="10"/>
      <name val="MS Sans Serif"/>
      <family val="2"/>
    </font>
    <font>
      <sz val="10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0"/>
      <color indexed="9"/>
      <name val="Calibri"/>
      <family val="2"/>
      <charset val="1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  <font>
      <sz val="10"/>
      <name val="Geneva"/>
    </font>
    <font>
      <sz val="12"/>
      <name val="Arial"/>
      <family val="2"/>
    </font>
    <font>
      <sz val="10"/>
      <name val="MS Serif"/>
      <family val="1"/>
    </font>
    <font>
      <sz val="10"/>
      <name val="Times New Roman"/>
      <family val="1"/>
    </font>
    <font>
      <sz val="12"/>
      <name val="Helv"/>
      <family val="2"/>
    </font>
    <font>
      <sz val="10"/>
      <name val="Century Gothic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0"/>
      <color indexed="63"/>
      <name val="Calibri"/>
      <family val="2"/>
      <charset val="1"/>
    </font>
    <font>
      <sz val="12"/>
      <name val="Book Antiqua"/>
      <family val="1"/>
    </font>
    <font>
      <b/>
      <sz val="14"/>
      <name val="Helv"/>
      <family val="2"/>
    </font>
    <font>
      <sz val="11"/>
      <color indexed="52"/>
      <name val="Calibri"/>
      <family val="2"/>
    </font>
    <font>
      <sz val="9"/>
      <name val="Arial"/>
      <family val="2"/>
    </font>
    <font>
      <sz val="10"/>
      <color indexed="62"/>
      <name val="Calibri"/>
      <family val="2"/>
      <charset val="1"/>
    </font>
    <font>
      <sz val="10"/>
      <color indexed="19"/>
      <name val="Calibri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Helv"/>
    </font>
    <font>
      <i/>
      <sz val="10"/>
      <color indexed="18"/>
      <name val="Century Gothic"/>
      <family val="2"/>
    </font>
    <font>
      <b/>
      <sz val="11"/>
      <color indexed="63"/>
      <name val="Calibri"/>
      <family val="2"/>
    </font>
    <font>
      <b/>
      <sz val="10"/>
      <color indexed="10"/>
      <name val="Calibri"/>
      <family val="2"/>
      <charset val="1"/>
    </font>
    <font>
      <b/>
      <sz val="10"/>
      <color indexed="8"/>
      <name val="Univers"/>
    </font>
    <font>
      <sz val="8"/>
      <name val="Wingdings"/>
      <charset val="2"/>
    </font>
    <font>
      <sz val="10"/>
      <color indexed="10"/>
      <name val="Calibri"/>
      <family val="2"/>
      <charset val="1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i/>
      <sz val="10"/>
      <color indexed="23"/>
      <name val="Calibri"/>
      <family val="2"/>
      <charset val="1"/>
    </font>
    <font>
      <sz val="24"/>
      <color indexed="13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 Narrow"/>
      <family val="2"/>
    </font>
    <font>
      <u/>
      <sz val="10"/>
      <color indexed="14"/>
      <name val="COUR"/>
      <family val="3"/>
    </font>
    <font>
      <b/>
      <sz val="8"/>
      <name val="Arial"/>
      <family val="2"/>
    </font>
    <font>
      <sz val="11"/>
      <color indexed="10"/>
      <name val="Calibri"/>
      <family val="2"/>
    </font>
    <font>
      <sz val="12"/>
      <name val="Helv"/>
    </font>
    <font>
      <sz val="14"/>
      <name val="ＭＳ 明朝"/>
      <family val="1"/>
      <charset val="128"/>
    </font>
    <font>
      <sz val="11"/>
      <name val="DUTCH"/>
      <family val="1"/>
    </font>
    <font>
      <sz val="10"/>
      <name val="Arial"/>
      <family val="2"/>
    </font>
    <font>
      <sz val="12"/>
      <name val="Calisto MT"/>
      <family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Narrow"/>
      <family val="2"/>
      <charset val="1"/>
    </font>
    <font>
      <sz val="12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3"/>
      <charset val="128"/>
      <scheme val="minor"/>
    </font>
    <font>
      <b/>
      <sz val="11"/>
      <color theme="1"/>
      <name val="Constantia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Calibri"/>
      <family val="2"/>
    </font>
    <font>
      <sz val="6"/>
      <color rgb="FF000000"/>
      <name val="Arial"/>
      <family val="2"/>
    </font>
    <font>
      <sz val="10"/>
      <color rgb="FF000000"/>
      <name val="Calibri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b/>
      <sz val="11"/>
      <color rgb="FF000000"/>
      <name val="Arial"/>
      <family val="2"/>
    </font>
    <font>
      <sz val="9.5"/>
      <color rgb="FF000000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6"/>
      <color rgb="FF000000"/>
      <name val="Calibri"/>
      <family val="2"/>
    </font>
    <font>
      <sz val="10"/>
      <color rgb="FF000000"/>
      <name val="Calibri"/>
      <family val="2"/>
      <charset val="204"/>
    </font>
    <font>
      <i/>
      <sz val="9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i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theme="1"/>
      <name val="Arial Narrow"/>
      <family val="2"/>
    </font>
    <font>
      <b/>
      <u/>
      <sz val="11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i/>
      <sz val="11"/>
      <color rgb="FF000000"/>
      <name val="Calibri"/>
      <family val="2"/>
    </font>
    <font>
      <sz val="1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20"/>
      <color rgb="FF000000"/>
      <name val="Calibri"/>
      <family val="2"/>
    </font>
    <font>
      <b/>
      <i/>
      <sz val="9"/>
      <color rgb="FFFF0000"/>
      <name val="Arial Narrow"/>
      <family val="2"/>
    </font>
    <font>
      <b/>
      <sz val="12"/>
      <name val="Arial Narrow"/>
      <family val="2"/>
    </font>
    <font>
      <u/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i/>
      <sz val="9"/>
      <color theme="1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Cambria"/>
      <family val="1"/>
      <scheme val="maj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Calibri"/>
      <family val="2"/>
    </font>
    <font>
      <i/>
      <sz val="11"/>
      <name val="Arial Narrow"/>
      <family val="2"/>
    </font>
    <font>
      <b/>
      <i/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solid">
        <fgColor indexed="12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1226">
    <xf numFmtId="0" fontId="0" fillId="0" borderId="0"/>
    <xf numFmtId="0" fontId="29" fillId="0" borderId="0"/>
    <xf numFmtId="0" fontId="30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6" fontId="31" fillId="0" borderId="0">
      <protection locked="0"/>
    </xf>
    <xf numFmtId="167" fontId="25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6" fontId="31" fillId="0" borderId="0">
      <protection locked="0"/>
    </xf>
    <xf numFmtId="176" fontId="32" fillId="0" borderId="0">
      <protection locked="0"/>
    </xf>
    <xf numFmtId="167" fontId="25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25" fillId="0" borderId="0"/>
    <xf numFmtId="9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6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8" fillId="19" borderId="0" applyNumberFormat="0" applyBorder="0" applyAlignment="0">
      <alignment horizontal="center"/>
    </xf>
    <xf numFmtId="0" fontId="38" fillId="19" borderId="0" applyNumberFormat="0" applyBorder="0" applyAlignment="0">
      <alignment horizontal="center"/>
    </xf>
    <xf numFmtId="0" fontId="38" fillId="19" borderId="0" applyNumberFormat="0" applyBorder="0" applyAlignment="0">
      <alignment horizontal="center"/>
    </xf>
    <xf numFmtId="0" fontId="38" fillId="19" borderId="0" applyNumberFormat="0" applyBorder="0" applyAlignment="0">
      <alignment horizontal="center"/>
    </xf>
    <xf numFmtId="0" fontId="38" fillId="19" borderId="0" applyNumberFormat="0" applyBorder="0" applyAlignment="0">
      <alignment horizontal="center"/>
    </xf>
    <xf numFmtId="0" fontId="38" fillId="19" borderId="0" applyNumberFormat="0" applyBorder="0" applyAlignment="0">
      <alignment horizontal="center"/>
    </xf>
    <xf numFmtId="0" fontId="38" fillId="19" borderId="0" applyNumberFormat="0" applyBorder="0" applyAlignment="0">
      <alignment horizontal="center"/>
    </xf>
    <xf numFmtId="0" fontId="38" fillId="19" borderId="0" applyNumberFormat="0" applyBorder="0" applyAlignment="0">
      <alignment horizontal="center"/>
    </xf>
    <xf numFmtId="177" fontId="38" fillId="20" borderId="0" applyAlignment="0"/>
    <xf numFmtId="177" fontId="38" fillId="20" borderId="0" applyAlignment="0"/>
    <xf numFmtId="177" fontId="38" fillId="20" borderId="0" applyAlignment="0"/>
    <xf numFmtId="0" fontId="25" fillId="0" borderId="0"/>
    <xf numFmtId="41" fontId="25" fillId="0" borderId="0" applyFont="0" applyBorder="0" applyAlignment="0"/>
    <xf numFmtId="43" fontId="25" fillId="0" borderId="0" applyFont="0" applyBorder="0" applyAlignment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25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40" fillId="0" borderId="0">
      <alignment horizontal="center" wrapText="1"/>
      <protection locked="0"/>
    </xf>
    <xf numFmtId="0" fontId="25" fillId="0" borderId="0" applyFill="0" applyBorder="0">
      <alignment vertical="center"/>
    </xf>
    <xf numFmtId="0" fontId="25" fillId="0" borderId="0" applyFill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>
      <alignment horizontal="center"/>
    </xf>
    <xf numFmtId="0" fontId="45" fillId="5" borderId="0" applyNumberFormat="0" applyBorder="0" applyAlignment="0" applyProtection="0"/>
    <xf numFmtId="0" fontId="33" fillId="0" borderId="0"/>
    <xf numFmtId="182" fontId="25" fillId="0" borderId="0" applyFill="0" applyBorder="0" applyAlignment="0"/>
    <xf numFmtId="183" fontId="27" fillId="0" borderId="0" applyFill="0" applyBorder="0" applyAlignment="0"/>
    <xf numFmtId="0" fontId="46" fillId="26" borderId="2" applyNumberFormat="0" applyAlignment="0" applyProtection="0"/>
    <xf numFmtId="0" fontId="25" fillId="10" borderId="3" applyNumberFormat="0" applyFont="0" applyAlignment="0" applyProtection="0"/>
    <xf numFmtId="0" fontId="25" fillId="10" borderId="3" applyNumberFormat="0" applyFont="0" applyAlignment="0" applyProtection="0"/>
    <xf numFmtId="0" fontId="24" fillId="10" borderId="3" applyNumberFormat="0" applyFont="0" applyAlignment="0" applyProtection="0"/>
    <xf numFmtId="0" fontId="24" fillId="10" borderId="3" applyNumberFormat="0" applyFont="0" applyAlignment="0" applyProtection="0"/>
    <xf numFmtId="0" fontId="24" fillId="10" borderId="3" applyNumberFormat="0" applyFont="0" applyAlignment="0" applyProtection="0"/>
    <xf numFmtId="0" fontId="47" fillId="27" borderId="4" applyNumberFormat="0" applyAlignment="0" applyProtection="0"/>
    <xf numFmtId="0" fontId="48" fillId="27" borderId="4" applyNumberFormat="0" applyAlignment="0" applyProtection="0"/>
    <xf numFmtId="43" fontId="110" fillId="0" borderId="0" applyFon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41" fontId="11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ill="0" applyBorder="0" applyAlignment="0" applyProtection="0"/>
    <xf numFmtId="0" fontId="25" fillId="0" borderId="0" applyFill="0" applyBorder="0" applyAlignment="0" applyProtection="0"/>
    <xf numFmtId="41" fontId="3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6" fontId="25" fillId="0" borderId="0" applyFill="0" applyBorder="0" applyAlignment="0" applyProtection="0"/>
    <xf numFmtId="187" fontId="25" fillId="0" borderId="0" applyFill="0" applyBorder="0" applyAlignment="0" applyProtection="0"/>
    <xf numFmtId="41" fontId="34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41" fontId="34" fillId="0" borderId="0" applyFont="0" applyFill="0" applyBorder="0" applyAlignment="0" applyProtection="0"/>
    <xf numFmtId="187" fontId="25" fillId="0" borderId="0" applyFill="0" applyBorder="0" applyAlignment="0" applyProtection="0"/>
    <xf numFmtId="184" fontId="25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5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5" fillId="0" borderId="0" applyFill="0" applyBorder="0" applyAlignment="0" applyProtection="0"/>
    <xf numFmtId="169" fontId="25" fillId="0" borderId="0" applyFill="0" applyBorder="0" applyAlignment="0" applyProtection="0"/>
    <xf numFmtId="169" fontId="25" fillId="0" borderId="0" applyFill="0" applyBorder="0" applyAlignment="0" applyProtection="0"/>
    <xf numFmtId="169" fontId="25" fillId="0" borderId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8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50" fillId="0" borderId="5" applyBorder="0" applyAlignment="0"/>
    <xf numFmtId="41" fontId="25" fillId="0" borderId="0"/>
    <xf numFmtId="38" fontId="5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8" fillId="0" borderId="0" applyNumberFormat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0" fontId="28" fillId="0" borderId="0" applyNumberFormat="0" applyFont="0" applyFill="0" applyBorder="0" applyAlignment="0" applyProtection="0"/>
    <xf numFmtId="190" fontId="28" fillId="0" borderId="0" applyNumberFormat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8" fillId="0" borderId="0" applyNumberFormat="0" applyFont="0" applyFill="0" applyBorder="0" applyAlignment="0" applyProtection="0"/>
    <xf numFmtId="43" fontId="25" fillId="0" borderId="0" applyFont="0" applyFill="0" applyBorder="0" applyAlignment="0" applyProtection="0"/>
    <xf numFmtId="191" fontId="28" fillId="0" borderId="0" applyNumberFormat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NumberFormat="0" applyFont="0" applyFill="0" applyBorder="0" applyAlignment="0" applyProtection="0"/>
    <xf numFmtId="191" fontId="28" fillId="0" borderId="0" applyNumberFormat="0" applyFont="0" applyFill="0" applyBorder="0" applyAlignment="0" applyProtection="0"/>
    <xf numFmtId="191" fontId="28" fillId="0" borderId="0" applyNumberFormat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7" fontId="28" fillId="0" borderId="0" applyNumberFormat="0" applyFont="0" applyFill="0" applyBorder="0" applyAlignment="0" applyProtection="0"/>
    <xf numFmtId="43" fontId="25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5" fillId="0" borderId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ill="0" applyBorder="0" applyAlignment="0" applyProtection="0"/>
    <xf numFmtId="192" fontId="25" fillId="0" borderId="0" applyFill="0" applyBorder="0" applyAlignment="0" applyProtection="0"/>
    <xf numFmtId="192" fontId="25" fillId="0" borderId="0" applyFill="0" applyBorder="0" applyAlignment="0" applyProtection="0"/>
    <xf numFmtId="0" fontId="25" fillId="0" borderId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51" fillId="0" borderId="0" applyFont="0" applyFill="0" applyBorder="0" applyAlignment="0" applyProtection="0"/>
    <xf numFmtId="43" fontId="114" fillId="0" borderId="0" applyFont="0" applyFill="0" applyBorder="0" applyAlignment="0" applyProtection="0"/>
    <xf numFmtId="193" fontId="25" fillId="0" borderId="0" applyFill="0" applyBorder="0" applyAlignment="0" applyProtection="0"/>
    <xf numFmtId="43" fontId="10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4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7" fontId="25" fillId="0" borderId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3" fontId="25" fillId="0" borderId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91" fontId="25" fillId="0" borderId="0" applyFill="0" applyBorder="0" applyAlignment="0" applyProtection="0"/>
    <xf numFmtId="191" fontId="25" fillId="0" borderId="0" applyFill="0" applyBorder="0" applyAlignment="0" applyProtection="0"/>
    <xf numFmtId="191" fontId="25" fillId="0" borderId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70" fontId="25" fillId="0" borderId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3" fontId="25" fillId="0" borderId="0" applyFill="0" applyBorder="0" applyAlignment="0" applyProtection="0"/>
    <xf numFmtId="43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5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0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5" fillId="0" borderId="0" applyFill="0" applyBorder="0" applyAlignment="0" applyProtection="0"/>
    <xf numFmtId="43" fontId="3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98" fontId="25" fillId="0" borderId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99" fontId="25" fillId="0" borderId="0">
      <protection locked="0"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5" fillId="0" borderId="0" applyFont="0" applyFill="0" applyBorder="0" applyAlignment="0" applyProtection="0"/>
    <xf numFmtId="199" fontId="25" fillId="0" borderId="0">
      <protection locked="0"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7" fillId="0" borderId="0" applyFont="0" applyFill="0" applyBorder="0" applyAlignment="0" applyProtection="0"/>
    <xf numFmtId="199" fontId="25" fillId="0" borderId="0">
      <protection locked="0"/>
    </xf>
    <xf numFmtId="3" fontId="2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53" fillId="0" borderId="0" applyNumberFormat="0" applyAlignment="0">
      <alignment horizontal="left"/>
    </xf>
    <xf numFmtId="200" fontId="5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42" fontId="111" fillId="0" borderId="0" applyFont="0" applyFill="0" applyBorder="0" applyAlignment="0" applyProtection="0"/>
    <xf numFmtId="16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2" fontId="28" fillId="0" borderId="0" applyFont="0" applyFill="0" applyBorder="0" applyAlignment="0" applyProtection="0"/>
    <xf numFmtId="171" fontId="108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01" fontId="25" fillId="0" borderId="0">
      <protection locked="0"/>
    </xf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201" fontId="25" fillId="0" borderId="0">
      <protection locked="0"/>
    </xf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202" fontId="27" fillId="0" borderId="0" applyFont="0" applyFill="0" applyBorder="0" applyAlignment="0" applyProtection="0"/>
    <xf numFmtId="201" fontId="25" fillId="0" borderId="0">
      <protection locked="0"/>
    </xf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55" fillId="0" borderId="0"/>
    <xf numFmtId="0" fontId="55" fillId="0" borderId="6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203" fontId="25" fillId="0" borderId="0"/>
    <xf numFmtId="203" fontId="25" fillId="0" borderId="0"/>
    <xf numFmtId="203" fontId="25" fillId="0" borderId="0"/>
    <xf numFmtId="203" fontId="25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203" fontId="25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203" fontId="25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7" fillId="0" borderId="0" applyFont="0" applyFill="0" applyBorder="0" applyAlignment="0" applyProtection="0"/>
    <xf numFmtId="203" fontId="25" fillId="0" borderId="0"/>
    <xf numFmtId="203" fontId="25" fillId="0" borderId="0"/>
    <xf numFmtId="203" fontId="25" fillId="0" borderId="0"/>
    <xf numFmtId="203" fontId="25" fillId="0" borderId="0"/>
    <xf numFmtId="203" fontId="25" fillId="0" borderId="0"/>
    <xf numFmtId="0" fontId="27" fillId="0" borderId="0" applyFont="0" applyFill="0" applyBorder="0" applyAlignment="0" applyProtection="0"/>
    <xf numFmtId="203" fontId="25" fillId="0" borderId="0"/>
    <xf numFmtId="0" fontId="25" fillId="0" borderId="0" applyNumberFormat="0">
      <alignment horizontal="centerContinuous"/>
    </xf>
    <xf numFmtId="0" fontId="25" fillId="0" borderId="0" applyNumberFormat="0">
      <alignment horizontal="centerContinuous"/>
    </xf>
    <xf numFmtId="0" fontId="25" fillId="0" borderId="0" applyNumberFormat="0">
      <alignment horizontal="centerContinuous"/>
    </xf>
    <xf numFmtId="0" fontId="25" fillId="0" borderId="0" applyNumberFormat="0">
      <alignment horizontal="centerContinuous"/>
    </xf>
    <xf numFmtId="0" fontId="25" fillId="0" borderId="0" applyNumberFormat="0">
      <alignment horizontal="centerContinuous"/>
    </xf>
    <xf numFmtId="0" fontId="25" fillId="0" borderId="0" applyNumberFormat="0">
      <alignment horizontal="centerContinuous"/>
    </xf>
    <xf numFmtId="0" fontId="25" fillId="0" borderId="0" applyNumberFormat="0">
      <alignment horizontal="centerContinuous"/>
    </xf>
    <xf numFmtId="204" fontId="56" fillId="0" borderId="0" applyFont="0" applyFill="0" applyBorder="0">
      <alignment horizontal="left" vertical="top" wrapText="1"/>
      <protection locked="0"/>
    </xf>
    <xf numFmtId="204" fontId="56" fillId="0" borderId="0" applyFont="0" applyFill="0" applyBorder="0">
      <alignment horizontal="left" vertical="top" wrapText="1"/>
      <protection locked="0"/>
    </xf>
    <xf numFmtId="204" fontId="56" fillId="0" borderId="0" applyFont="0" applyFill="0" applyBorder="0">
      <alignment horizontal="left" vertical="top" wrapText="1"/>
      <protection locked="0"/>
    </xf>
    <xf numFmtId="204" fontId="56" fillId="0" borderId="0" applyFont="0" applyFill="0" applyBorder="0">
      <alignment horizontal="left" vertical="top" wrapText="1"/>
      <protection locked="0"/>
    </xf>
    <xf numFmtId="204" fontId="56" fillId="0" borderId="0" applyFont="0" applyFill="0" applyBorder="0">
      <alignment horizontal="left" vertical="top" wrapText="1"/>
      <protection locked="0"/>
    </xf>
    <xf numFmtId="204" fontId="56" fillId="0" borderId="0" applyFont="0" applyFill="0" applyBorder="0">
      <alignment horizontal="left" vertical="top" wrapText="1"/>
      <protection locked="0"/>
    </xf>
    <xf numFmtId="204" fontId="56" fillId="0" borderId="0" applyFont="0" applyFill="0" applyBorder="0">
      <alignment horizontal="left" vertical="top" wrapText="1"/>
      <protection locked="0"/>
    </xf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Alignment="0">
      <alignment horizontal="left"/>
    </xf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2" fontId="25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5" fillId="0" borderId="0" applyFont="0" applyFill="0" applyBorder="0" applyAlignment="0" applyProtection="0"/>
    <xf numFmtId="208" fontId="25" fillId="0" borderId="0">
      <protection locked="0"/>
    </xf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5" fillId="0" borderId="0" applyFont="0" applyFill="0" applyBorder="0" applyAlignment="0" applyProtection="0"/>
    <xf numFmtId="208" fontId="25" fillId="0" borderId="0">
      <protection locked="0"/>
    </xf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7" fillId="0" borderId="0" applyFont="0" applyFill="0" applyBorder="0" applyAlignment="0" applyProtection="0"/>
    <xf numFmtId="208" fontId="25" fillId="0" borderId="0">
      <protection locked="0"/>
    </xf>
    <xf numFmtId="208" fontId="25" fillId="0" borderId="0">
      <protection locked="0"/>
    </xf>
    <xf numFmtId="208" fontId="25" fillId="0" borderId="0">
      <protection locked="0"/>
    </xf>
    <xf numFmtId="208" fontId="25" fillId="0" borderId="0">
      <protection locked="0"/>
    </xf>
    <xf numFmtId="2" fontId="25" fillId="0" borderId="0" applyFont="0" applyFill="0" applyBorder="0" applyAlignment="0" applyProtection="0"/>
    <xf numFmtId="2" fontId="24" fillId="0" borderId="0" applyFont="0" applyFill="0" applyBorder="0" applyAlignment="0" applyProtection="0"/>
    <xf numFmtId="208" fontId="25" fillId="0" borderId="0">
      <protection locked="0"/>
    </xf>
    <xf numFmtId="0" fontId="61" fillId="4" borderId="0" applyNumberFormat="0" applyBorder="0" applyAlignment="0" applyProtection="0"/>
    <xf numFmtId="38" fontId="62" fillId="30" borderId="0" applyNumberFormat="0" applyBorder="0" applyAlignment="0" applyProtection="0"/>
    <xf numFmtId="209" fontId="25" fillId="0" borderId="7" applyFont="0" applyFill="0" applyBorder="0" applyAlignment="0"/>
    <xf numFmtId="209" fontId="25" fillId="0" borderId="7" applyFont="0" applyFill="0" applyBorder="0" applyAlignment="0"/>
    <xf numFmtId="209" fontId="25" fillId="0" borderId="7" applyFont="0" applyFill="0" applyBorder="0" applyAlignment="0"/>
    <xf numFmtId="209" fontId="25" fillId="0" borderId="7" applyFont="0" applyFill="0" applyBorder="0" applyAlignment="0"/>
    <xf numFmtId="209" fontId="25" fillId="0" borderId="7" applyFont="0" applyFill="0" applyBorder="0" applyAlignment="0"/>
    <xf numFmtId="209" fontId="25" fillId="0" borderId="7" applyFont="0" applyFill="0" applyBorder="0" applyAlignment="0"/>
    <xf numFmtId="209" fontId="25" fillId="0" borderId="7" applyFont="0" applyFill="0" applyBorder="0" applyAlignment="0"/>
    <xf numFmtId="0" fontId="63" fillId="31" borderId="8"/>
    <xf numFmtId="0" fontId="64" fillId="0" borderId="9" applyNumberFormat="0" applyAlignment="0" applyProtection="0">
      <alignment horizontal="left" vertical="center"/>
    </xf>
    <xf numFmtId="0" fontId="64" fillId="0" borderId="10">
      <alignment horizontal="left" vertical="center"/>
    </xf>
    <xf numFmtId="0" fontId="64" fillId="0" borderId="10">
      <alignment horizontal="left" vertical="center"/>
    </xf>
    <xf numFmtId="0" fontId="64" fillId="0" borderId="10">
      <alignment horizontal="left" vertical="center"/>
    </xf>
    <xf numFmtId="0" fontId="26" fillId="32" borderId="11">
      <alignment vertical="center" wrapText="1"/>
    </xf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6" fillId="0" borderId="12" applyNumberFormat="0" applyFill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7" fillId="0" borderId="13" applyNumberForma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2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>
      <protection locked="0"/>
    </xf>
    <xf numFmtId="176" fontId="69" fillId="0" borderId="0">
      <protection locked="0"/>
    </xf>
    <xf numFmtId="0" fontId="69" fillId="0" borderId="0">
      <protection locked="0"/>
    </xf>
    <xf numFmtId="176" fontId="69" fillId="0" borderId="0">
      <protection locked="0"/>
    </xf>
    <xf numFmtId="0" fontId="70" fillId="0" borderId="15">
      <alignment horizontal="center"/>
    </xf>
    <xf numFmtId="0" fontId="70" fillId="0" borderId="0">
      <alignment horizontal="center"/>
    </xf>
    <xf numFmtId="10" fontId="62" fillId="33" borderId="16" applyNumberFormat="0" applyBorder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2" fillId="0" borderId="0" applyNumberFormat="0" applyFill="0" applyBorder="0" applyAlignment="0" applyProtection="0"/>
    <xf numFmtId="0" fontId="73" fillId="34" borderId="17" applyNumberFormat="0" applyAlignment="0" applyProtection="0"/>
    <xf numFmtId="0" fontId="73" fillId="34" borderId="17" applyNumberFormat="0" applyAlignment="0" applyProtection="0"/>
    <xf numFmtId="0" fontId="73" fillId="34" borderId="17" applyNumberFormat="0" applyAlignment="0" applyProtection="0"/>
    <xf numFmtId="41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4" fillId="0" borderId="5" applyNumberFormat="0" applyFont="0" applyFill="0" applyBorder="0" applyAlignment="0" applyProtection="0">
      <protection locked="0" hidden="1"/>
    </xf>
    <xf numFmtId="0" fontId="75" fillId="35" borderId="6"/>
    <xf numFmtId="0" fontId="76" fillId="0" borderId="18" applyNumberFormat="0" applyFill="0" applyAlignment="0" applyProtection="0"/>
    <xf numFmtId="0" fontId="77" fillId="0" borderId="19">
      <alignment horizontal="center"/>
    </xf>
    <xf numFmtId="0" fontId="77" fillId="0" borderId="7">
      <alignment horizontal="center"/>
    </xf>
    <xf numFmtId="0" fontId="77" fillId="0" borderId="7">
      <alignment horizontal="center"/>
    </xf>
    <xf numFmtId="0" fontId="77" fillId="0" borderId="7">
      <alignment horizontal="center"/>
    </xf>
    <xf numFmtId="0" fontId="77" fillId="0" borderId="7">
      <alignment horizontal="center"/>
    </xf>
    <xf numFmtId="0" fontId="77" fillId="0" borderId="7">
      <alignment horizontal="center"/>
    </xf>
    <xf numFmtId="0" fontId="77" fillId="0" borderId="7">
      <alignment horizontal="center"/>
    </xf>
    <xf numFmtId="0" fontId="77" fillId="0" borderId="7">
      <alignment horizontal="center"/>
    </xf>
    <xf numFmtId="0" fontId="77" fillId="0" borderId="7">
      <alignment horizontal="center"/>
    </xf>
    <xf numFmtId="0" fontId="77" fillId="0" borderId="19">
      <alignment horizontal="center"/>
    </xf>
    <xf numFmtId="0" fontId="77" fillId="0" borderId="19">
      <alignment horizontal="center"/>
    </xf>
    <xf numFmtId="0" fontId="77" fillId="0" borderId="19">
      <alignment horizontal="center"/>
    </xf>
    <xf numFmtId="0" fontId="77" fillId="0" borderId="19">
      <alignment horizontal="center"/>
    </xf>
    <xf numFmtId="0" fontId="77" fillId="0" borderId="19">
      <alignment horizontal="center"/>
    </xf>
    <xf numFmtId="0" fontId="77" fillId="0" borderId="19">
      <alignment horizontal="center"/>
    </xf>
    <xf numFmtId="0" fontId="77" fillId="0" borderId="19">
      <alignment horizontal="center"/>
    </xf>
    <xf numFmtId="0" fontId="77" fillId="0" borderId="19">
      <alignment horizontal="center"/>
    </xf>
    <xf numFmtId="0" fontId="78" fillId="13" borderId="2" applyNumberFormat="0" applyAlignment="0" applyProtection="0"/>
    <xf numFmtId="0" fontId="78" fillId="13" borderId="2" applyNumberFormat="0" applyAlignment="0" applyProtection="0"/>
    <xf numFmtId="0" fontId="78" fillId="13" borderId="2" applyNumberFormat="0" applyAlignment="0" applyProtection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9" fillId="13" borderId="0" applyNumberFormat="0" applyBorder="0" applyAlignment="0" applyProtection="0"/>
    <xf numFmtId="0" fontId="80" fillId="13" borderId="0" applyNumberFormat="0" applyBorder="0" applyAlignment="0" applyProtection="0"/>
    <xf numFmtId="37" fontId="81" fillId="0" borderId="0"/>
    <xf numFmtId="195" fontId="25" fillId="0" borderId="0"/>
    <xf numFmtId="210" fontId="82" fillId="0" borderId="0"/>
    <xf numFmtId="211" fontId="43" fillId="0" borderId="0"/>
    <xf numFmtId="195" fontId="24" fillId="0" borderId="0"/>
    <xf numFmtId="195" fontId="24" fillId="0" borderId="0"/>
    <xf numFmtId="195" fontId="2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1" fillId="0" borderId="0"/>
    <xf numFmtId="0" fontId="111" fillId="0" borderId="0"/>
    <xf numFmtId="0" fontId="25" fillId="0" borderId="0"/>
    <xf numFmtId="0" fontId="25" fillId="0" borderId="0"/>
    <xf numFmtId="0" fontId="24" fillId="0" borderId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112" fillId="0" borderId="0"/>
    <xf numFmtId="0" fontId="52" fillId="0" borderId="0"/>
    <xf numFmtId="0" fontId="52" fillId="0" borderId="0"/>
    <xf numFmtId="0" fontId="28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28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28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24" fillId="0" borderId="0"/>
    <xf numFmtId="0" fontId="25" fillId="0" borderId="0"/>
    <xf numFmtId="212" fontId="52" fillId="0" borderId="0"/>
    <xf numFmtId="0" fontId="114" fillId="0" borderId="0"/>
    <xf numFmtId="0" fontId="114" fillId="0" borderId="0"/>
    <xf numFmtId="0" fontId="116" fillId="0" borderId="0"/>
    <xf numFmtId="0" fontId="116" fillId="0" borderId="0"/>
    <xf numFmtId="0" fontId="116" fillId="0" borderId="0"/>
    <xf numFmtId="219" fontId="109" fillId="0" borderId="0"/>
    <xf numFmtId="0" fontId="25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52" fillId="0" borderId="0"/>
    <xf numFmtId="0" fontId="1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5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15" fillId="0" borderId="0"/>
    <xf numFmtId="0" fontId="111" fillId="0" borderId="0"/>
    <xf numFmtId="0" fontId="25" fillId="0" borderId="0"/>
    <xf numFmtId="212" fontId="25" fillId="0" borderId="0"/>
    <xf numFmtId="212" fontId="25" fillId="0" borderId="0"/>
    <xf numFmtId="0" fontId="108" fillId="0" borderId="0"/>
    <xf numFmtId="0" fontId="24" fillId="0" borderId="0"/>
    <xf numFmtId="212" fontId="52" fillId="0" borderId="0"/>
    <xf numFmtId="212" fontId="52" fillId="0" borderId="0"/>
    <xf numFmtId="212" fontId="52" fillId="0" borderId="0"/>
    <xf numFmtId="212" fontId="52" fillId="0" borderId="0"/>
    <xf numFmtId="212" fontId="52" fillId="0" borderId="0"/>
    <xf numFmtId="212" fontId="52" fillId="0" borderId="0"/>
    <xf numFmtId="0" fontId="1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218" fontId="109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25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25" fillId="0" borderId="0"/>
    <xf numFmtId="0" fontId="25" fillId="0" borderId="0" applyProtection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52" fillId="0" borderId="0"/>
    <xf numFmtId="0" fontId="52" fillId="0" borderId="0"/>
    <xf numFmtId="0" fontId="111" fillId="0" borderId="0"/>
    <xf numFmtId="212" fontId="52" fillId="0" borderId="0"/>
    <xf numFmtId="0" fontId="111" fillId="0" borderId="0"/>
    <xf numFmtId="0" fontId="52" fillId="0" borderId="0"/>
    <xf numFmtId="0" fontId="110" fillId="0" borderId="0"/>
    <xf numFmtId="0" fontId="113" fillId="0" borderId="0"/>
    <xf numFmtId="0" fontId="113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111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13" fillId="0" borderId="0"/>
    <xf numFmtId="0" fontId="25" fillId="0" borderId="0">
      <alignment vertical="top"/>
    </xf>
    <xf numFmtId="0" fontId="25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212" fontId="5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212" fontId="52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212" fontId="5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90" fontId="85" fillId="0" borderId="0" applyFont="0">
      <alignment horizontal="right"/>
      <protection locked="0"/>
    </xf>
    <xf numFmtId="0" fontId="34" fillId="10" borderId="3" applyNumberFormat="0" applyFont="0" applyAlignment="0" applyProtection="0"/>
    <xf numFmtId="190" fontId="85" fillId="0" borderId="0" applyFont="0">
      <alignment horizontal="right"/>
      <protection locked="0"/>
    </xf>
    <xf numFmtId="190" fontId="85" fillId="0" borderId="0" applyFont="0">
      <alignment horizontal="right"/>
      <protection locked="0"/>
    </xf>
    <xf numFmtId="190" fontId="85" fillId="0" borderId="0" applyFont="0">
      <alignment horizontal="right"/>
      <protection locked="0"/>
    </xf>
    <xf numFmtId="190" fontId="85" fillId="0" borderId="0" applyFont="0">
      <alignment horizontal="right"/>
      <protection locked="0"/>
    </xf>
    <xf numFmtId="0" fontId="52" fillId="10" borderId="3" applyNumberFormat="0" applyFont="0" applyAlignment="0" applyProtection="0"/>
    <xf numFmtId="0" fontId="52" fillId="10" borderId="3" applyNumberFormat="0" applyFont="0" applyAlignment="0" applyProtection="0"/>
    <xf numFmtId="0" fontId="52" fillId="10" borderId="3" applyNumberFormat="0" applyFont="0" applyAlignment="0" applyProtection="0"/>
    <xf numFmtId="3" fontId="26" fillId="0" borderId="20" applyFont="0" applyBorder="0" applyAlignment="0">
      <alignment horizontal="center"/>
    </xf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86" fillId="26" borderId="17" applyNumberFormat="0" applyAlignment="0" applyProtection="0"/>
    <xf numFmtId="14" fontId="40" fillId="0" borderId="0">
      <alignment horizontal="center" wrapText="1"/>
      <protection locked="0"/>
    </xf>
    <xf numFmtId="10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Protection="0"/>
    <xf numFmtId="9" fontId="24" fillId="0" borderId="0" applyFont="0" applyFill="0" applyBorder="0" applyProtection="0"/>
    <xf numFmtId="9" fontId="24" fillId="0" borderId="0" applyFont="0" applyFill="0" applyBorder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21" applyNumberFormat="0" applyBorder="0"/>
    <xf numFmtId="0" fontId="87" fillId="34" borderId="2" applyNumberFormat="0" applyAlignment="0" applyProtection="0"/>
    <xf numFmtId="0" fontId="87" fillId="34" borderId="2" applyNumberFormat="0" applyAlignment="0" applyProtection="0"/>
    <xf numFmtId="0" fontId="87" fillId="34" borderId="2" applyNumberFormat="0" applyAlignment="0" applyProtection="0"/>
    <xf numFmtId="39" fontId="88" fillId="36" borderId="6"/>
    <xf numFmtId="0" fontId="89" fillId="37" borderId="0" applyNumberFormat="0" applyFont="0" applyBorder="0" applyAlignment="0">
      <alignment horizontal="center"/>
    </xf>
    <xf numFmtId="0" fontId="55" fillId="0" borderId="0"/>
    <xf numFmtId="213" fontId="25" fillId="0" borderId="0" applyNumberFormat="0" applyFill="0" applyBorder="0" applyAlignment="0" applyProtection="0">
      <alignment horizontal="left"/>
    </xf>
    <xf numFmtId="214" fontId="83" fillId="0" borderId="0" applyNumberFormat="0" applyFill="0" applyBorder="0" applyAlignment="0" applyProtection="0">
      <alignment horizontal="left"/>
    </xf>
    <xf numFmtId="10" fontId="25" fillId="0" borderId="0">
      <alignment vertical="center" textRotation="90"/>
    </xf>
    <xf numFmtId="10" fontId="25" fillId="0" borderId="0">
      <alignment vertical="center" textRotation="90"/>
    </xf>
    <xf numFmtId="10" fontId="25" fillId="0" borderId="0">
      <alignment vertical="center" textRotation="90"/>
    </xf>
    <xf numFmtId="0" fontId="90" fillId="0" borderId="22" applyNumberFormat="0" applyFill="0" applyAlignment="0" applyProtection="0"/>
    <xf numFmtId="0" fontId="89" fillId="1" borderId="10" applyNumberFormat="0" applyFont="0" applyAlignment="0">
      <alignment horizontal="center"/>
    </xf>
    <xf numFmtId="0" fontId="89" fillId="1" borderId="10" applyNumberFormat="0" applyFont="0" applyAlignment="0">
      <alignment horizont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>
      <alignment horizontal="center"/>
    </xf>
    <xf numFmtId="0" fontId="30" fillId="0" borderId="0"/>
    <xf numFmtId="40" fontId="93" fillId="0" borderId="0" applyBorder="0">
      <alignment horizontal="right"/>
    </xf>
    <xf numFmtId="204" fontId="56" fillId="0" borderId="0" applyFont="0">
      <protection locked="0"/>
    </xf>
    <xf numFmtId="204" fontId="56" fillId="0" borderId="0" applyFont="0">
      <protection locked="0"/>
    </xf>
    <xf numFmtId="204" fontId="56" fillId="0" borderId="0" applyFont="0">
      <protection locked="0"/>
    </xf>
    <xf numFmtId="204" fontId="56" fillId="0" borderId="0" applyFont="0">
      <protection locked="0"/>
    </xf>
    <xf numFmtId="204" fontId="56" fillId="0" borderId="0" applyFont="0">
      <protection locked="0"/>
    </xf>
    <xf numFmtId="204" fontId="56" fillId="0" borderId="0" applyFont="0">
      <protection locked="0"/>
    </xf>
    <xf numFmtId="3" fontId="25" fillId="0" borderId="16" applyNumberFormat="0" applyFont="0" applyFill="0" applyAlignment="0" applyProtection="0">
      <alignment vertical="center"/>
    </xf>
    <xf numFmtId="0" fontId="55" fillId="0" borderId="6"/>
    <xf numFmtId="0" fontId="94" fillId="0" borderId="23" applyNumberFormat="0" applyFill="0" applyAlignment="0" applyProtection="0"/>
    <xf numFmtId="0" fontId="95" fillId="0" borderId="24" applyNumberFormat="0" applyFill="0" applyAlignment="0" applyProtection="0"/>
    <xf numFmtId="0" fontId="96" fillId="0" borderId="2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5" fillId="0" borderId="0"/>
    <xf numFmtId="0" fontId="98" fillId="38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7" fillId="0" borderId="27" applyNumberFormat="0" applyFont="0" applyFill="0" applyAlignment="0" applyProtection="0"/>
    <xf numFmtId="0" fontId="25" fillId="0" borderId="28" applyNumberFormat="0" applyFont="0" applyBorder="0" applyAlignment="0" applyProtection="0"/>
    <xf numFmtId="0" fontId="25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100" fillId="0" borderId="26" applyNumberFormat="0" applyFill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5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5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5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5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5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5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5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24" fillId="0" borderId="28" applyNumberFormat="0" applyFont="0" applyBorder="0" applyAlignment="0" applyProtection="0"/>
    <xf numFmtId="0" fontId="75" fillId="0" borderId="29"/>
    <xf numFmtId="0" fontId="75" fillId="0" borderId="6"/>
    <xf numFmtId="166" fontId="25" fillId="0" borderId="0" applyFont="0" applyFill="0" applyBorder="0" applyAlignment="0" applyProtection="0"/>
    <xf numFmtId="4" fontId="84" fillId="0" borderId="0" applyFont="0" applyFill="0" applyBorder="0" applyAlignment="0" applyProtection="0"/>
    <xf numFmtId="9" fontId="101" fillId="34" borderId="0"/>
    <xf numFmtId="204" fontId="56" fillId="0" borderId="0" applyFont="0">
      <alignment horizontal="center"/>
      <protection locked="0"/>
    </xf>
    <xf numFmtId="204" fontId="56" fillId="0" borderId="0" applyFont="0">
      <alignment horizontal="center"/>
      <protection locked="0"/>
    </xf>
    <xf numFmtId="204" fontId="56" fillId="0" borderId="0" applyFont="0">
      <alignment horizontal="center"/>
      <protection locked="0"/>
    </xf>
    <xf numFmtId="204" fontId="56" fillId="0" borderId="0" applyFont="0">
      <alignment horizontal="center"/>
      <protection locked="0"/>
    </xf>
    <xf numFmtId="204" fontId="56" fillId="0" borderId="0" applyFont="0">
      <alignment horizontal="center"/>
      <protection locked="0"/>
    </xf>
    <xf numFmtId="204" fontId="56" fillId="0" borderId="0" applyFont="0">
      <alignment horizontal="center"/>
      <protection locked="0"/>
    </xf>
    <xf numFmtId="0" fontId="102" fillId="0" borderId="0"/>
    <xf numFmtId="0" fontId="103" fillId="0" borderId="10"/>
    <xf numFmtId="215" fontId="25" fillId="0" borderId="0" applyFont="0" applyFill="0" applyBorder="0" applyAlignment="0" applyProtection="0"/>
    <xf numFmtId="8" fontId="84" fillId="0" borderId="0" applyFont="0" applyFill="0" applyBorder="0" applyAlignment="0" applyProtection="0"/>
    <xf numFmtId="216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30"/>
    <xf numFmtId="41" fontId="25" fillId="0" borderId="0" applyFont="0" applyFill="0" applyBorder="0" applyAlignment="0" applyProtection="0"/>
    <xf numFmtId="0" fontId="25" fillId="0" borderId="0"/>
    <xf numFmtId="0" fontId="106" fillId="0" borderId="0"/>
    <xf numFmtId="0" fontId="107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4" fillId="0" borderId="0"/>
    <xf numFmtId="0" fontId="24" fillId="0" borderId="0"/>
  </cellStyleXfs>
  <cellXfs count="897">
    <xf numFmtId="0" fontId="0" fillId="0" borderId="0" xfId="0"/>
    <xf numFmtId="0" fontId="118" fillId="0" borderId="48" xfId="0" applyFont="1" applyBorder="1" applyAlignment="1">
      <alignment horizontal="center" vertical="top"/>
    </xf>
    <xf numFmtId="0" fontId="119" fillId="0" borderId="48" xfId="0" applyFont="1" applyBorder="1" applyAlignment="1">
      <alignment horizontal="left" vertical="top" wrapText="1"/>
    </xf>
    <xf numFmtId="0" fontId="119" fillId="0" borderId="48" xfId="0" applyFont="1" applyBorder="1" applyAlignment="1">
      <alignment horizontal="left" vertical="top"/>
    </xf>
    <xf numFmtId="0" fontId="120" fillId="0" borderId="48" xfId="0" applyFont="1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118" fillId="0" borderId="48" xfId="0" applyFont="1" applyBorder="1" applyAlignment="1">
      <alignment horizontal="left" vertical="top" wrapText="1"/>
    </xf>
    <xf numFmtId="0" fontId="118" fillId="0" borderId="48" xfId="0" applyFont="1" applyBorder="1" applyAlignment="1">
      <alignment horizontal="center" vertical="top" wrapText="1"/>
    </xf>
    <xf numFmtId="0" fontId="121" fillId="0" borderId="48" xfId="0" applyFont="1" applyBorder="1" applyAlignment="1">
      <alignment horizontal="center" vertical="top" wrapText="1"/>
    </xf>
    <xf numFmtId="0" fontId="121" fillId="0" borderId="48" xfId="0" applyFont="1" applyBorder="1" applyAlignment="1">
      <alignment horizontal="left" vertical="top"/>
    </xf>
    <xf numFmtId="0" fontId="122" fillId="0" borderId="48" xfId="0" applyFont="1" applyBorder="1" applyAlignment="1">
      <alignment horizontal="left" vertical="top"/>
    </xf>
    <xf numFmtId="0" fontId="122" fillId="0" borderId="48" xfId="0" applyFont="1" applyBorder="1" applyAlignment="1">
      <alignment horizontal="center" vertical="top"/>
    </xf>
    <xf numFmtId="0" fontId="119" fillId="0" borderId="48" xfId="0" applyFont="1" applyBorder="1" applyAlignment="1">
      <alignment horizontal="center" vertical="top"/>
    </xf>
    <xf numFmtId="0" fontId="123" fillId="0" borderId="48" xfId="0" applyFont="1" applyBorder="1" applyAlignment="1">
      <alignment horizontal="left" vertical="top"/>
    </xf>
    <xf numFmtId="0" fontId="124" fillId="0" borderId="48" xfId="0" applyFont="1" applyBorder="1" applyAlignment="1">
      <alignment horizontal="center" vertical="top"/>
    </xf>
    <xf numFmtId="0" fontId="119" fillId="0" borderId="48" xfId="0" applyFont="1" applyBorder="1" applyAlignment="1">
      <alignment horizontal="right" vertical="top"/>
    </xf>
    <xf numFmtId="0" fontId="119" fillId="0" borderId="48" xfId="0" applyFont="1" applyBorder="1" applyAlignment="1">
      <alignment horizontal="center" vertical="top" wrapText="1"/>
    </xf>
    <xf numFmtId="0" fontId="125" fillId="0" borderId="48" xfId="0" applyFont="1" applyBorder="1" applyAlignment="1">
      <alignment horizontal="center" vertical="top" wrapText="1"/>
    </xf>
    <xf numFmtId="0" fontId="118" fillId="0" borderId="48" xfId="0" applyFont="1" applyBorder="1" applyAlignment="1">
      <alignment horizontal="left" vertical="top"/>
    </xf>
    <xf numFmtId="0" fontId="121" fillId="0" borderId="48" xfId="0" applyFont="1" applyBorder="1" applyAlignment="1">
      <alignment horizontal="center" vertical="top"/>
    </xf>
    <xf numFmtId="0" fontId="126" fillId="0" borderId="48" xfId="0" applyFont="1" applyBorder="1" applyAlignment="1">
      <alignment horizontal="center" vertical="top"/>
    </xf>
    <xf numFmtId="0" fontId="127" fillId="0" borderId="48" xfId="0" applyFont="1" applyBorder="1" applyAlignment="1">
      <alignment horizontal="center" vertical="top" wrapText="1"/>
    </xf>
    <xf numFmtId="0" fontId="128" fillId="0" borderId="48" xfId="0" applyFont="1" applyBorder="1" applyAlignment="1">
      <alignment horizontal="center" vertical="top" wrapText="1"/>
    </xf>
    <xf numFmtId="0" fontId="124" fillId="0" borderId="48" xfId="0" applyFont="1" applyBorder="1" applyAlignment="1">
      <alignment horizontal="left" vertical="top"/>
    </xf>
    <xf numFmtId="0" fontId="123" fillId="0" borderId="0" xfId="0" applyFont="1" applyBorder="1" applyAlignment="1">
      <alignment horizontal="left" vertical="top"/>
    </xf>
    <xf numFmtId="0" fontId="123" fillId="0" borderId="49" xfId="0" applyFont="1" applyBorder="1" applyAlignment="1">
      <alignment horizontal="left" vertical="top"/>
    </xf>
    <xf numFmtId="0" fontId="119" fillId="0" borderId="48" xfId="0" applyFont="1" applyBorder="1" applyAlignment="1">
      <alignment horizontal="left" vertical="top"/>
    </xf>
    <xf numFmtId="0" fontId="118" fillId="0" borderId="48" xfId="0" applyFont="1" applyBorder="1" applyAlignment="1">
      <alignment horizontal="left" vertical="top" wrapText="1"/>
    </xf>
    <xf numFmtId="0" fontId="0" fillId="0" borderId="48" xfId="0" applyBorder="1" applyAlignment="1">
      <alignment horizontal="left" vertical="top"/>
    </xf>
    <xf numFmtId="0" fontId="122" fillId="0" borderId="48" xfId="0" applyFont="1" applyBorder="1" applyAlignment="1">
      <alignment horizontal="left" vertical="top"/>
    </xf>
    <xf numFmtId="0" fontId="119" fillId="0" borderId="50" xfId="0" applyFont="1" applyBorder="1" applyAlignment="1">
      <alignment horizontal="left" vertical="top"/>
    </xf>
    <xf numFmtId="0" fontId="119" fillId="0" borderId="48" xfId="0" applyFont="1" applyBorder="1" applyAlignment="1">
      <alignment horizontal="center" vertical="top"/>
    </xf>
    <xf numFmtId="0" fontId="122" fillId="0" borderId="50" xfId="0" applyFont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119" fillId="0" borderId="48" xfId="0" applyFont="1" applyBorder="1" applyAlignment="1">
      <alignment horizontal="left" vertical="center"/>
    </xf>
    <xf numFmtId="0" fontId="120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19" fillId="0" borderId="52" xfId="0" applyFont="1" applyBorder="1" applyAlignment="1">
      <alignment horizontal="left" vertical="center"/>
    </xf>
    <xf numFmtId="0" fontId="119" fillId="0" borderId="52" xfId="0" applyFont="1" applyBorder="1" applyAlignment="1">
      <alignment horizontal="left" vertical="center" wrapText="1"/>
    </xf>
    <xf numFmtId="0" fontId="119" fillId="0" borderId="4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11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19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118" fillId="0" borderId="16" xfId="0" applyFont="1" applyBorder="1" applyAlignment="1">
      <alignment horizontal="left" vertical="top" wrapText="1"/>
    </xf>
    <xf numFmtId="0" fontId="118" fillId="0" borderId="16" xfId="0" applyFont="1" applyBorder="1" applyAlignment="1">
      <alignment vertical="top" wrapText="1"/>
    </xf>
    <xf numFmtId="0" fontId="119" fillId="39" borderId="16" xfId="0" applyFont="1" applyFill="1" applyBorder="1" applyAlignment="1">
      <alignment horizontal="left" vertical="top" wrapText="1"/>
    </xf>
    <xf numFmtId="0" fontId="119" fillId="39" borderId="16" xfId="0" applyFont="1" applyFill="1" applyBorder="1" applyAlignment="1">
      <alignment vertical="top" wrapText="1"/>
    </xf>
    <xf numFmtId="0" fontId="0" fillId="39" borderId="16" xfId="0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119" fillId="0" borderId="16" xfId="0" applyFont="1" applyBorder="1" applyAlignment="1">
      <alignment horizontal="left" vertical="top"/>
    </xf>
    <xf numFmtId="0" fontId="119" fillId="0" borderId="16" xfId="0" applyFont="1" applyBorder="1" applyAlignment="1">
      <alignment horizontal="left" vertical="top" wrapText="1"/>
    </xf>
    <xf numFmtId="0" fontId="119" fillId="0" borderId="16" xfId="0" applyFont="1" applyBorder="1" applyAlignment="1">
      <alignment vertical="top"/>
    </xf>
    <xf numFmtId="0" fontId="0" fillId="39" borderId="16" xfId="0" applyFill="1" applyBorder="1" applyAlignment="1">
      <alignment vertical="top"/>
    </xf>
    <xf numFmtId="0" fontId="0" fillId="0" borderId="48" xfId="0" applyBorder="1" applyAlignment="1">
      <alignment horizontal="left" vertical="top"/>
    </xf>
    <xf numFmtId="0" fontId="119" fillId="0" borderId="48" xfId="0" applyFont="1" applyBorder="1" applyAlignment="1">
      <alignment horizontal="left" vertical="top"/>
    </xf>
    <xf numFmtId="0" fontId="119" fillId="0" borderId="50" xfId="0" applyFont="1" applyBorder="1" applyAlignment="1">
      <alignment horizontal="left" vertical="top"/>
    </xf>
    <xf numFmtId="0" fontId="118" fillId="0" borderId="48" xfId="0" applyFont="1" applyBorder="1" applyAlignment="1">
      <alignment horizontal="left" vertical="top" wrapText="1"/>
    </xf>
    <xf numFmtId="0" fontId="118" fillId="0" borderId="48" xfId="0" applyFont="1" applyBorder="1" applyAlignment="1">
      <alignment horizontal="center" vertical="top" wrapText="1"/>
    </xf>
    <xf numFmtId="0" fontId="119" fillId="0" borderId="48" xfId="0" applyFont="1" applyBorder="1" applyAlignment="1">
      <alignment horizontal="center" vertical="top"/>
    </xf>
    <xf numFmtId="0" fontId="119" fillId="0" borderId="48" xfId="0" applyFont="1" applyBorder="1" applyAlignment="1">
      <alignment horizontal="left" vertical="top" wrapText="1"/>
    </xf>
    <xf numFmtId="0" fontId="118" fillId="0" borderId="0" xfId="0" applyFont="1"/>
    <xf numFmtId="0" fontId="118" fillId="0" borderId="0" xfId="0" applyFont="1" applyAlignment="1">
      <alignment horizontal="left" vertical="center" indent="12"/>
    </xf>
    <xf numFmtId="0" fontId="0" fillId="0" borderId="0" xfId="0" applyBorder="1" applyAlignment="1">
      <alignment horizontal="left" vertical="top"/>
    </xf>
    <xf numFmtId="0" fontId="118" fillId="0" borderId="0" xfId="0" applyFont="1" applyAlignment="1">
      <alignment horizontal="left"/>
    </xf>
    <xf numFmtId="0" fontId="119" fillId="0" borderId="0" xfId="0" applyFont="1" applyBorder="1" applyAlignment="1">
      <alignment horizontal="left" vertical="top"/>
    </xf>
    <xf numFmtId="0" fontId="129" fillId="0" borderId="0" xfId="0" applyFont="1" applyAlignment="1">
      <alignment horizontal="left" vertical="center" indent="12"/>
    </xf>
    <xf numFmtId="0" fontId="119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8" fillId="0" borderId="0" xfId="0" applyFont="1" applyAlignment="1">
      <alignment horizontal="left" vertical="center"/>
    </xf>
    <xf numFmtId="0" fontId="0" fillId="0" borderId="16" xfId="0" applyBorder="1"/>
    <xf numFmtId="0" fontId="119" fillId="0" borderId="16" xfId="0" applyFont="1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119" fillId="0" borderId="50" xfId="0" applyFont="1" applyBorder="1" applyAlignment="1">
      <alignment horizontal="center" vertical="top"/>
    </xf>
    <xf numFmtId="0" fontId="118" fillId="0" borderId="48" xfId="0" applyFont="1" applyBorder="1" applyAlignment="1">
      <alignment horizontal="center" vertical="center" wrapText="1"/>
    </xf>
    <xf numFmtId="0" fontId="129" fillId="0" borderId="0" xfId="0" applyFont="1" applyAlignment="1">
      <alignment vertical="center"/>
    </xf>
    <xf numFmtId="0" fontId="122" fillId="0" borderId="53" xfId="0" applyFont="1" applyBorder="1" applyAlignment="1">
      <alignment horizontal="left" vertical="top"/>
    </xf>
    <xf numFmtId="0" fontId="122" fillId="0" borderId="51" xfId="0" applyFont="1" applyBorder="1" applyAlignment="1">
      <alignment horizontal="left" vertical="top"/>
    </xf>
    <xf numFmtId="0" fontId="118" fillId="0" borderId="16" xfId="0" applyFont="1" applyBorder="1" applyAlignment="1">
      <alignment vertical="center"/>
    </xf>
    <xf numFmtId="0" fontId="121" fillId="0" borderId="0" xfId="0" applyFont="1"/>
    <xf numFmtId="0" fontId="121" fillId="0" borderId="0" xfId="0" applyFont="1" applyAlignment="1">
      <alignment horizontal="left" vertical="center" indent="12"/>
    </xf>
    <xf numFmtId="0" fontId="130" fillId="0" borderId="0" xfId="0" applyFont="1" applyAlignment="1">
      <alignment vertical="center"/>
    </xf>
    <xf numFmtId="0" fontId="118" fillId="0" borderId="16" xfId="0" applyFont="1" applyBorder="1" applyAlignment="1">
      <alignment horizontal="left" vertical="center" indent="12"/>
    </xf>
    <xf numFmtId="0" fontId="119" fillId="0" borderId="51" xfId="0" applyFont="1" applyBorder="1" applyAlignment="1">
      <alignment horizontal="center" vertical="top"/>
    </xf>
    <xf numFmtId="0" fontId="131" fillId="0" borderId="0" xfId="0" applyFont="1" applyAlignment="1">
      <alignment vertical="center"/>
    </xf>
    <xf numFmtId="0" fontId="0" fillId="0" borderId="48" xfId="0" applyBorder="1" applyAlignment="1">
      <alignment horizontal="left" vertical="top"/>
    </xf>
    <xf numFmtId="0" fontId="119" fillId="0" borderId="50" xfId="0" applyFont="1" applyBorder="1" applyAlignment="1">
      <alignment horizontal="left" vertical="top"/>
    </xf>
    <xf numFmtId="0" fontId="119" fillId="0" borderId="48" xfId="0" applyFont="1" applyBorder="1" applyAlignment="1">
      <alignment horizontal="center" vertical="top"/>
    </xf>
    <xf numFmtId="0" fontId="0" fillId="0" borderId="48" xfId="0" applyBorder="1" applyAlignment="1">
      <alignment horizontal="left" vertical="top"/>
    </xf>
    <xf numFmtId="0" fontId="119" fillId="0" borderId="48" xfId="0" applyFont="1" applyBorder="1" applyAlignment="1">
      <alignment horizontal="left" vertical="top"/>
    </xf>
    <xf numFmtId="0" fontId="119" fillId="0" borderId="50" xfId="0" applyFont="1" applyBorder="1" applyAlignment="1">
      <alignment horizontal="left" vertical="top"/>
    </xf>
    <xf numFmtId="0" fontId="120" fillId="0" borderId="48" xfId="0" applyFont="1" applyBorder="1" applyAlignment="1">
      <alignment horizontal="left" vertical="top"/>
    </xf>
    <xf numFmtId="0" fontId="119" fillId="0" borderId="48" xfId="0" applyFont="1" applyBorder="1" applyAlignment="1">
      <alignment horizontal="center" vertical="top"/>
    </xf>
    <xf numFmtId="0" fontId="118" fillId="0" borderId="48" xfId="0" applyFont="1" applyBorder="1" applyAlignment="1">
      <alignment horizontal="left" vertical="top" wrapText="1"/>
    </xf>
    <xf numFmtId="0" fontId="118" fillId="0" borderId="48" xfId="0" applyFont="1" applyBorder="1" applyAlignment="1">
      <alignment horizontal="center" vertical="top" wrapText="1"/>
    </xf>
    <xf numFmtId="0" fontId="119" fillId="0" borderId="48" xfId="0" applyFont="1" applyBorder="1" applyAlignment="1">
      <alignment horizontal="left" vertical="top" wrapText="1"/>
    </xf>
    <xf numFmtId="0" fontId="118" fillId="0" borderId="5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9" fillId="0" borderId="48" xfId="0" applyFont="1" applyBorder="1" applyAlignment="1">
      <alignment horizontal="center" vertical="center"/>
    </xf>
    <xf numFmtId="0" fontId="119" fillId="0" borderId="48" xfId="0" applyFont="1" applyBorder="1" applyAlignment="1">
      <alignment horizontal="center" vertical="center" wrapText="1"/>
    </xf>
    <xf numFmtId="0" fontId="119" fillId="0" borderId="5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2" fillId="0" borderId="0" xfId="0" applyFont="1" applyAlignment="1">
      <alignment vertical="center"/>
    </xf>
    <xf numFmtId="0" fontId="123" fillId="0" borderId="0" xfId="0" applyFont="1" applyBorder="1" applyAlignment="1">
      <alignment horizontal="center" vertical="top"/>
    </xf>
    <xf numFmtId="0" fontId="123" fillId="0" borderId="49" xfId="0" applyFont="1" applyBorder="1" applyAlignment="1">
      <alignment horizontal="center" vertical="top"/>
    </xf>
    <xf numFmtId="0" fontId="0" fillId="0" borderId="48" xfId="0" applyBorder="1" applyAlignment="1">
      <alignment horizontal="left" vertical="top"/>
    </xf>
    <xf numFmtId="0" fontId="119" fillId="0" borderId="48" xfId="0" applyFont="1" applyBorder="1" applyAlignment="1">
      <alignment horizontal="left" vertical="top"/>
    </xf>
    <xf numFmtId="0" fontId="119" fillId="0" borderId="50" xfId="0" applyFont="1" applyBorder="1" applyAlignment="1">
      <alignment horizontal="left" vertical="top"/>
    </xf>
    <xf numFmtId="0" fontId="118" fillId="0" borderId="48" xfId="0" applyFont="1" applyBorder="1" applyAlignment="1">
      <alignment horizontal="left" vertical="top" wrapText="1"/>
    </xf>
    <xf numFmtId="0" fontId="118" fillId="0" borderId="48" xfId="0" applyFont="1" applyBorder="1" applyAlignment="1">
      <alignment horizontal="center" vertical="top" wrapText="1"/>
    </xf>
    <xf numFmtId="0" fontId="119" fillId="0" borderId="48" xfId="0" applyFont="1" applyBorder="1" applyAlignment="1">
      <alignment horizontal="center" vertical="top"/>
    </xf>
    <xf numFmtId="0" fontId="119" fillId="0" borderId="48" xfId="0" applyFont="1" applyBorder="1" applyAlignment="1">
      <alignment horizontal="left" vertical="top" wrapText="1"/>
    </xf>
    <xf numFmtId="0" fontId="118" fillId="0" borderId="48" xfId="0" applyFont="1" applyBorder="1" applyAlignment="1">
      <alignment horizontal="left" vertical="top"/>
    </xf>
    <xf numFmtId="0" fontId="123" fillId="0" borderId="48" xfId="0" applyFont="1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119" fillId="0" borderId="48" xfId="0" applyFont="1" applyBorder="1" applyAlignment="1">
      <alignment horizontal="left" vertical="top"/>
    </xf>
    <xf numFmtId="0" fontId="119" fillId="0" borderId="50" xfId="0" applyFont="1" applyBorder="1" applyAlignment="1">
      <alignment horizontal="left" vertical="top"/>
    </xf>
    <xf numFmtId="0" fontId="119" fillId="0" borderId="48" xfId="0" applyFont="1" applyBorder="1" applyAlignment="1">
      <alignment horizontal="center" vertical="top"/>
    </xf>
    <xf numFmtId="0" fontId="118" fillId="0" borderId="48" xfId="0" applyFont="1" applyBorder="1" applyAlignment="1">
      <alignment horizontal="left" vertical="top" wrapText="1"/>
    </xf>
    <xf numFmtId="0" fontId="118" fillId="0" borderId="48" xfId="0" applyFont="1" applyBorder="1" applyAlignment="1">
      <alignment horizontal="center" vertical="top" wrapText="1"/>
    </xf>
    <xf numFmtId="0" fontId="119" fillId="0" borderId="48" xfId="0" applyFont="1" applyBorder="1" applyAlignment="1">
      <alignment horizontal="left" vertical="top" wrapText="1"/>
    </xf>
    <xf numFmtId="0" fontId="124" fillId="0" borderId="48" xfId="0" applyFont="1" applyBorder="1" applyAlignment="1">
      <alignment horizontal="center" vertical="top"/>
    </xf>
    <xf numFmtId="0" fontId="120" fillId="0" borderId="48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122" fillId="0" borderId="52" xfId="0" applyFont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/>
    </xf>
    <xf numFmtId="0" fontId="118" fillId="0" borderId="52" xfId="0" applyFont="1" applyBorder="1" applyAlignment="1">
      <alignment horizontal="center" vertical="top" wrapText="1"/>
    </xf>
    <xf numFmtId="0" fontId="118" fillId="0" borderId="52" xfId="0" applyFont="1" applyBorder="1" applyAlignment="1">
      <alignment vertical="top" wrapText="1"/>
    </xf>
    <xf numFmtId="0" fontId="120" fillId="0" borderId="52" xfId="0" applyFont="1" applyBorder="1" applyAlignment="1">
      <alignment vertical="top"/>
    </xf>
    <xf numFmtId="0" fontId="120" fillId="0" borderId="55" xfId="0" applyFont="1" applyBorder="1" applyAlignment="1">
      <alignment vertical="top"/>
    </xf>
    <xf numFmtId="0" fontId="120" fillId="0" borderId="54" xfId="0" applyFont="1" applyBorder="1" applyAlignment="1">
      <alignment vertical="top"/>
    </xf>
    <xf numFmtId="0" fontId="129" fillId="0" borderId="0" xfId="0" applyFont="1" applyBorder="1" applyAlignment="1">
      <alignment horizontal="left" vertical="center" indent="12"/>
    </xf>
    <xf numFmtId="0" fontId="0" fillId="0" borderId="49" xfId="0" applyBorder="1" applyAlignment="1">
      <alignment horizontal="left" vertical="top"/>
    </xf>
    <xf numFmtId="0" fontId="119" fillId="0" borderId="52" xfId="0" applyFont="1" applyBorder="1" applyAlignment="1">
      <alignment vertical="top"/>
    </xf>
    <xf numFmtId="0" fontId="119" fillId="0" borderId="54" xfId="0" applyFont="1" applyBorder="1" applyAlignment="1">
      <alignment vertical="top"/>
    </xf>
    <xf numFmtId="0" fontId="119" fillId="0" borderId="57" xfId="0" applyFont="1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119" fillId="0" borderId="49" xfId="0" applyFont="1" applyBorder="1" applyAlignment="1">
      <alignment horizontal="left" vertical="top"/>
    </xf>
    <xf numFmtId="0" fontId="124" fillId="0" borderId="52" xfId="0" applyFont="1" applyBorder="1" applyAlignment="1">
      <alignment vertical="top"/>
    </xf>
    <xf numFmtId="0" fontId="119" fillId="0" borderId="55" xfId="0" applyFont="1" applyBorder="1" applyAlignment="1">
      <alignment vertical="top"/>
    </xf>
    <xf numFmtId="0" fontId="119" fillId="0" borderId="56" xfId="0" applyFont="1" applyBorder="1" applyAlignment="1">
      <alignment vertical="top"/>
    </xf>
    <xf numFmtId="0" fontId="119" fillId="0" borderId="52" xfId="0" applyFont="1" applyBorder="1" applyAlignment="1">
      <alignment vertical="top" wrapText="1"/>
    </xf>
    <xf numFmtId="0" fontId="0" fillId="0" borderId="58" xfId="0" applyBorder="1" applyAlignment="1">
      <alignment vertical="top"/>
    </xf>
    <xf numFmtId="0" fontId="119" fillId="0" borderId="58" xfId="0" applyFont="1" applyBorder="1" applyAlignment="1">
      <alignment vertical="top"/>
    </xf>
    <xf numFmtId="0" fontId="0" fillId="0" borderId="59" xfId="0" applyBorder="1" applyAlignment="1">
      <alignment vertical="top"/>
    </xf>
    <xf numFmtId="0" fontId="118" fillId="0" borderId="56" xfId="0" applyFont="1" applyBorder="1" applyAlignment="1">
      <alignment vertical="top" wrapText="1"/>
    </xf>
    <xf numFmtId="0" fontId="118" fillId="0" borderId="59" xfId="0" applyFont="1" applyBorder="1" applyAlignment="1">
      <alignment vertical="top" wrapText="1"/>
    </xf>
    <xf numFmtId="0" fontId="118" fillId="0" borderId="52" xfId="0" applyFont="1" applyBorder="1" applyAlignment="1">
      <alignment vertical="top"/>
    </xf>
    <xf numFmtId="0" fontId="123" fillId="0" borderId="52" xfId="0" applyFont="1" applyBorder="1" applyAlignment="1">
      <alignment vertical="top"/>
    </xf>
    <xf numFmtId="0" fontId="129" fillId="0" borderId="0" xfId="0" applyFont="1" applyBorder="1"/>
    <xf numFmtId="0" fontId="118" fillId="0" borderId="0" xfId="0" applyFont="1" applyBorder="1"/>
    <xf numFmtId="0" fontId="118" fillId="0" borderId="60" xfId="0" applyFont="1" applyBorder="1" applyAlignment="1">
      <alignment vertical="top" wrapText="1"/>
    </xf>
    <xf numFmtId="0" fontId="126" fillId="0" borderId="52" xfId="0" applyFont="1" applyBorder="1" applyAlignment="1">
      <alignment vertical="top"/>
    </xf>
    <xf numFmtId="0" fontId="120" fillId="0" borderId="52" xfId="0" applyFont="1" applyBorder="1" applyAlignment="1">
      <alignment vertical="top" wrapText="1"/>
    </xf>
    <xf numFmtId="0" fontId="129" fillId="0" borderId="0" xfId="0" applyFont="1" applyBorder="1" applyAlignment="1">
      <alignment vertical="center"/>
    </xf>
    <xf numFmtId="0" fontId="131" fillId="0" borderId="0" xfId="0" applyFont="1" applyBorder="1" applyAlignment="1">
      <alignment vertical="center"/>
    </xf>
    <xf numFmtId="0" fontId="118" fillId="0" borderId="49" xfId="0" applyFont="1" applyBorder="1" applyAlignment="1"/>
    <xf numFmtId="0" fontId="123" fillId="0" borderId="0" xfId="0" applyFont="1" applyBorder="1" applyAlignment="1">
      <alignment vertical="center"/>
    </xf>
    <xf numFmtId="0" fontId="119" fillId="0" borderId="49" xfId="0" applyFont="1" applyBorder="1" applyAlignment="1">
      <alignment horizontal="center" vertical="top"/>
    </xf>
    <xf numFmtId="0" fontId="133" fillId="40" borderId="52" xfId="0" applyFont="1" applyFill="1" applyBorder="1" applyAlignment="1">
      <alignment vertical="top"/>
    </xf>
    <xf numFmtId="0" fontId="133" fillId="40" borderId="48" xfId="0" applyFont="1" applyFill="1" applyBorder="1" applyAlignment="1">
      <alignment horizontal="center" vertical="top"/>
    </xf>
    <xf numFmtId="0" fontId="133" fillId="40" borderId="0" xfId="0" applyFont="1" applyFill="1"/>
    <xf numFmtId="0" fontId="133" fillId="40" borderId="0" xfId="0" applyFont="1" applyFill="1" applyAlignment="1">
      <alignment horizontal="center"/>
    </xf>
    <xf numFmtId="173" fontId="133" fillId="40" borderId="0" xfId="0" applyNumberFormat="1" applyFont="1" applyFill="1" applyAlignment="1">
      <alignment horizontal="right"/>
    </xf>
    <xf numFmtId="43" fontId="133" fillId="40" borderId="0" xfId="115" applyFont="1" applyFill="1" applyAlignment="1">
      <alignment horizontal="right"/>
    </xf>
    <xf numFmtId="0" fontId="134" fillId="40" borderId="0" xfId="0" applyFont="1" applyFill="1"/>
    <xf numFmtId="173" fontId="133" fillId="40" borderId="48" xfId="0" applyNumberFormat="1" applyFont="1" applyFill="1" applyBorder="1" applyAlignment="1">
      <alignment horizontal="right" vertical="top"/>
    </xf>
    <xf numFmtId="43" fontId="133" fillId="40" borderId="48" xfId="115" applyFont="1" applyFill="1" applyBorder="1" applyAlignment="1">
      <alignment horizontal="right" vertical="top"/>
    </xf>
    <xf numFmtId="43" fontId="133" fillId="40" borderId="50" xfId="115" applyFont="1" applyFill="1" applyBorder="1" applyAlignment="1">
      <alignment horizontal="right" vertical="top"/>
    </xf>
    <xf numFmtId="0" fontId="134" fillId="40" borderId="48" xfId="0" applyFont="1" applyFill="1" applyBorder="1" applyAlignment="1">
      <alignment horizontal="left" vertical="top" wrapText="1"/>
    </xf>
    <xf numFmtId="0" fontId="134" fillId="40" borderId="48" xfId="0" applyFont="1" applyFill="1" applyBorder="1" applyAlignment="1">
      <alignment horizontal="center" vertical="top" wrapText="1"/>
    </xf>
    <xf numFmtId="173" fontId="134" fillId="40" borderId="48" xfId="0" applyNumberFormat="1" applyFont="1" applyFill="1" applyBorder="1" applyAlignment="1">
      <alignment horizontal="right" vertical="top" wrapText="1"/>
    </xf>
    <xf numFmtId="43" fontId="134" fillId="40" borderId="48" xfId="115" applyFont="1" applyFill="1" applyBorder="1" applyAlignment="1">
      <alignment horizontal="right" vertical="top"/>
    </xf>
    <xf numFmtId="0" fontId="134" fillId="40" borderId="0" xfId="0" applyFont="1" applyFill="1" applyBorder="1" applyAlignment="1">
      <alignment horizontal="left" vertical="top"/>
    </xf>
    <xf numFmtId="43" fontId="133" fillId="40" borderId="0" xfId="115" applyFont="1" applyFill="1" applyBorder="1" applyAlignment="1">
      <alignment horizontal="right" vertical="top"/>
    </xf>
    <xf numFmtId="173" fontId="133" fillId="40" borderId="55" xfId="0" applyNumberFormat="1" applyFont="1" applyFill="1" applyBorder="1" applyAlignment="1">
      <alignment horizontal="right" vertical="top"/>
    </xf>
    <xf numFmtId="0" fontId="133" fillId="40" borderId="55" xfId="0" applyFont="1" applyFill="1" applyBorder="1" applyAlignment="1">
      <alignment vertical="top"/>
    </xf>
    <xf numFmtId="0" fontId="133" fillId="40" borderId="55" xfId="0" applyFont="1" applyFill="1" applyBorder="1" applyAlignment="1">
      <alignment horizontal="center" vertical="top"/>
    </xf>
    <xf numFmtId="0" fontId="135" fillId="40" borderId="52" xfId="0" applyFont="1" applyFill="1" applyBorder="1" applyAlignment="1">
      <alignment vertical="top"/>
    </xf>
    <xf numFmtId="0" fontId="135" fillId="40" borderId="55" xfId="0" applyFont="1" applyFill="1" applyBorder="1" applyAlignment="1">
      <alignment vertical="top"/>
    </xf>
    <xf numFmtId="0" fontId="133" fillId="40" borderId="0" xfId="0" applyFont="1" applyFill="1" applyBorder="1" applyAlignment="1">
      <alignment horizontal="left" vertical="top"/>
    </xf>
    <xf numFmtId="0" fontId="133" fillId="40" borderId="0" xfId="0" applyFont="1" applyFill="1" applyBorder="1" applyAlignment="1">
      <alignment horizontal="center" vertical="top"/>
    </xf>
    <xf numFmtId="173" fontId="133" fillId="40" borderId="0" xfId="0" applyNumberFormat="1" applyFont="1" applyFill="1" applyBorder="1" applyAlignment="1">
      <alignment horizontal="right" vertical="top"/>
    </xf>
    <xf numFmtId="43" fontId="133" fillId="40" borderId="52" xfId="115" applyFont="1" applyFill="1" applyBorder="1" applyAlignment="1">
      <alignment horizontal="right" vertical="top"/>
    </xf>
    <xf numFmtId="0" fontId="134" fillId="40" borderId="52" xfId="0" applyFont="1" applyFill="1" applyBorder="1" applyAlignment="1">
      <alignment vertical="top" wrapText="1"/>
    </xf>
    <xf numFmtId="43" fontId="133" fillId="40" borderId="54" xfId="115" applyFont="1" applyFill="1" applyBorder="1" applyAlignment="1">
      <alignment horizontal="right" vertical="top"/>
    </xf>
    <xf numFmtId="0" fontId="134" fillId="40" borderId="0" xfId="0" applyFont="1" applyFill="1" applyBorder="1"/>
    <xf numFmtId="0" fontId="133" fillId="40" borderId="49" xfId="0" applyFont="1" applyFill="1" applyBorder="1" applyAlignment="1">
      <alignment horizontal="left" vertical="top"/>
    </xf>
    <xf numFmtId="0" fontId="133" fillId="40" borderId="49" xfId="0" applyFont="1" applyFill="1" applyBorder="1" applyAlignment="1">
      <alignment horizontal="center" vertical="top"/>
    </xf>
    <xf numFmtId="173" fontId="133" fillId="40" borderId="49" xfId="0" applyNumberFormat="1" applyFont="1" applyFill="1" applyBorder="1" applyAlignment="1">
      <alignment horizontal="right" vertical="top"/>
    </xf>
    <xf numFmtId="43" fontId="133" fillId="40" borderId="49" xfId="115" applyFont="1" applyFill="1" applyBorder="1" applyAlignment="1">
      <alignment horizontal="right" vertical="top"/>
    </xf>
    <xf numFmtId="0" fontId="135" fillId="40" borderId="54" xfId="0" applyFont="1" applyFill="1" applyBorder="1" applyAlignment="1">
      <alignment horizontal="center" vertical="top"/>
    </xf>
    <xf numFmtId="0" fontId="134" fillId="40" borderId="48" xfId="0" applyFont="1" applyFill="1" applyBorder="1" applyAlignment="1">
      <alignment horizontal="center" vertical="top"/>
    </xf>
    <xf numFmtId="173" fontId="133" fillId="40" borderId="50" xfId="0" applyNumberFormat="1" applyFont="1" applyFill="1" applyBorder="1" applyAlignment="1">
      <alignment horizontal="right" vertical="top"/>
    </xf>
    <xf numFmtId="43" fontId="133" fillId="40" borderId="0" xfId="115" applyFont="1" applyFill="1" applyBorder="1" applyAlignment="1">
      <alignment horizontal="right"/>
    </xf>
    <xf numFmtId="0" fontId="133" fillId="40" borderId="48" xfId="0" applyFont="1" applyFill="1" applyBorder="1" applyAlignment="1">
      <alignment horizontal="left" vertical="top"/>
    </xf>
    <xf numFmtId="0" fontId="134" fillId="40" borderId="0" xfId="1016" applyFont="1" applyFill="1"/>
    <xf numFmtId="0" fontId="133" fillId="40" borderId="0" xfId="1016" applyFont="1" applyFill="1"/>
    <xf numFmtId="0" fontId="133" fillId="40" borderId="0" xfId="1016" applyFont="1" applyFill="1" applyAlignment="1">
      <alignment horizontal="center"/>
    </xf>
    <xf numFmtId="173" fontId="133" fillId="40" borderId="0" xfId="1016" applyNumberFormat="1" applyFont="1" applyFill="1" applyAlignment="1">
      <alignment horizontal="right"/>
    </xf>
    <xf numFmtId="43" fontId="133" fillId="40" borderId="0" xfId="549" applyFont="1" applyFill="1" applyAlignment="1">
      <alignment horizontal="right"/>
    </xf>
    <xf numFmtId="0" fontId="134" fillId="40" borderId="48" xfId="1016" applyFont="1" applyFill="1" applyBorder="1" applyAlignment="1">
      <alignment horizontal="left" vertical="top" wrapText="1"/>
    </xf>
    <xf numFmtId="0" fontId="134" fillId="40" borderId="52" xfId="1016" applyFont="1" applyFill="1" applyBorder="1" applyAlignment="1">
      <alignment horizontal="left" vertical="top" wrapText="1"/>
    </xf>
    <xf numFmtId="0" fontId="134" fillId="40" borderId="52" xfId="1016" applyFont="1" applyFill="1" applyBorder="1" applyAlignment="1">
      <alignment horizontal="center" vertical="top" wrapText="1"/>
    </xf>
    <xf numFmtId="173" fontId="134" fillId="40" borderId="52" xfId="1016" applyNumberFormat="1" applyFont="1" applyFill="1" applyBorder="1" applyAlignment="1">
      <alignment horizontal="right" vertical="top" wrapText="1"/>
    </xf>
    <xf numFmtId="43" fontId="134" fillId="40" borderId="52" xfId="549" applyFont="1" applyFill="1" applyBorder="1" applyAlignment="1">
      <alignment horizontal="right" vertical="top"/>
    </xf>
    <xf numFmtId="43" fontId="134" fillId="40" borderId="48" xfId="549" applyFont="1" applyFill="1" applyBorder="1" applyAlignment="1">
      <alignment horizontal="right" vertical="top"/>
    </xf>
    <xf numFmtId="0" fontId="133" fillId="40" borderId="48" xfId="1016" applyFont="1" applyFill="1" applyBorder="1" applyAlignment="1">
      <alignment horizontal="left" vertical="top"/>
    </xf>
    <xf numFmtId="0" fontId="133" fillId="40" borderId="52" xfId="1016" applyFont="1" applyFill="1" applyBorder="1" applyAlignment="1">
      <alignment horizontal="left" vertical="top"/>
    </xf>
    <xf numFmtId="0" fontId="133" fillId="40" borderId="52" xfId="1016" applyFont="1" applyFill="1" applyBorder="1" applyAlignment="1">
      <alignment horizontal="center" vertical="top"/>
    </xf>
    <xf numFmtId="173" fontId="133" fillId="40" borderId="52" xfId="1016" applyNumberFormat="1" applyFont="1" applyFill="1" applyBorder="1" applyAlignment="1">
      <alignment horizontal="right" vertical="top"/>
    </xf>
    <xf numFmtId="43" fontId="133" fillId="40" borderId="52" xfId="549" applyFont="1" applyFill="1" applyBorder="1" applyAlignment="1">
      <alignment horizontal="right" vertical="top"/>
    </xf>
    <xf numFmtId="43" fontId="133" fillId="40" borderId="48" xfId="549" applyFont="1" applyFill="1" applyBorder="1" applyAlignment="1">
      <alignment horizontal="right" vertical="top"/>
    </xf>
    <xf numFmtId="173" fontId="133" fillId="40" borderId="61" xfId="1016" applyNumberFormat="1" applyFont="1" applyFill="1" applyBorder="1" applyAlignment="1">
      <alignment horizontal="right" vertical="top"/>
    </xf>
    <xf numFmtId="43" fontId="133" fillId="40" borderId="61" xfId="549" applyFont="1" applyFill="1" applyBorder="1" applyAlignment="1">
      <alignment horizontal="right" vertical="top"/>
    </xf>
    <xf numFmtId="0" fontId="134" fillId="40" borderId="48" xfId="1016" applyFont="1" applyFill="1" applyBorder="1" applyAlignment="1">
      <alignment horizontal="center" vertical="top" wrapText="1"/>
    </xf>
    <xf numFmtId="173" fontId="134" fillId="40" borderId="48" xfId="1016" applyNumberFormat="1" applyFont="1" applyFill="1" applyBorder="1" applyAlignment="1">
      <alignment horizontal="right" vertical="top" wrapText="1"/>
    </xf>
    <xf numFmtId="0" fontId="133" fillId="40" borderId="48" xfId="1016" applyFont="1" applyFill="1" applyBorder="1" applyAlignment="1">
      <alignment horizontal="center" vertical="top"/>
    </xf>
    <xf numFmtId="173" fontId="133" fillId="40" borderId="48" xfId="1016" applyNumberFormat="1" applyFont="1" applyFill="1" applyBorder="1" applyAlignment="1">
      <alignment horizontal="right" vertical="top"/>
    </xf>
    <xf numFmtId="0" fontId="110" fillId="0" borderId="0" xfId="1016" applyFont="1"/>
    <xf numFmtId="0" fontId="136" fillId="0" borderId="0" xfId="1016" applyFont="1"/>
    <xf numFmtId="0" fontId="133" fillId="40" borderId="48" xfId="0" applyFont="1" applyFill="1" applyBorder="1" applyAlignment="1">
      <alignment horizontal="left" vertical="top"/>
    </xf>
    <xf numFmtId="0" fontId="133" fillId="40" borderId="48" xfId="1016" applyFont="1" applyFill="1" applyBorder="1" applyAlignment="1">
      <alignment horizontal="left" vertical="top"/>
    </xf>
    <xf numFmtId="0" fontId="110" fillId="0" borderId="0" xfId="1016" applyFont="1" applyAlignment="1">
      <alignment horizontal="center"/>
    </xf>
    <xf numFmtId="43" fontId="133" fillId="40" borderId="63" xfId="0" applyNumberFormat="1" applyFont="1" applyFill="1" applyBorder="1"/>
    <xf numFmtId="43" fontId="133" fillId="40" borderId="63" xfId="1016" applyNumberFormat="1" applyFont="1" applyFill="1" applyBorder="1"/>
    <xf numFmtId="43" fontId="133" fillId="40" borderId="63" xfId="115" applyFont="1" applyFill="1" applyBorder="1" applyAlignment="1">
      <alignment horizontal="right"/>
    </xf>
    <xf numFmtId="0" fontId="133" fillId="40" borderId="48" xfId="0" applyFont="1" applyFill="1" applyBorder="1" applyAlignment="1">
      <alignment horizontal="left" vertical="top"/>
    </xf>
    <xf numFmtId="0" fontId="133" fillId="40" borderId="48" xfId="0" applyFont="1" applyFill="1" applyBorder="1" applyAlignment="1">
      <alignment horizontal="left" vertical="top"/>
    </xf>
    <xf numFmtId="0" fontId="133" fillId="40" borderId="0" xfId="1016" applyFont="1" applyFill="1" applyBorder="1" applyAlignment="1">
      <alignment horizontal="left" vertical="top"/>
    </xf>
    <xf numFmtId="43" fontId="133" fillId="40" borderId="0" xfId="1016" applyNumberFormat="1" applyFont="1" applyFill="1" applyBorder="1"/>
    <xf numFmtId="43" fontId="133" fillId="40" borderId="0" xfId="549" applyFont="1" applyFill="1" applyBorder="1" applyAlignment="1">
      <alignment horizontal="right" vertical="top"/>
    </xf>
    <xf numFmtId="0" fontId="133" fillId="40" borderId="48" xfId="0" applyFont="1" applyFill="1" applyBorder="1" applyAlignment="1">
      <alignment horizontal="left" vertical="top"/>
    </xf>
    <xf numFmtId="173" fontId="133" fillId="40" borderId="52" xfId="0" applyNumberFormat="1" applyFont="1" applyFill="1" applyBorder="1" applyAlignment="1">
      <alignment horizontal="right" vertical="top"/>
    </xf>
    <xf numFmtId="0" fontId="137" fillId="0" borderId="0" xfId="1016" applyFont="1" applyAlignment="1">
      <alignment horizontal="center"/>
    </xf>
    <xf numFmtId="173" fontId="133" fillId="40" borderId="50" xfId="1016" applyNumberFormat="1" applyFont="1" applyFill="1" applyBorder="1" applyAlignment="1">
      <alignment horizontal="right" vertical="top"/>
    </xf>
    <xf numFmtId="43" fontId="133" fillId="40" borderId="50" xfId="549" applyFont="1" applyFill="1" applyBorder="1" applyAlignment="1">
      <alignment horizontal="right" vertical="top"/>
    </xf>
    <xf numFmtId="0" fontId="133" fillId="40" borderId="48" xfId="0" applyFont="1" applyFill="1" applyBorder="1" applyAlignment="1">
      <alignment horizontal="left" vertical="top"/>
    </xf>
    <xf numFmtId="0" fontId="133" fillId="40" borderId="48" xfId="1016" applyFont="1" applyFill="1" applyBorder="1" applyAlignment="1">
      <alignment horizontal="left" vertical="top"/>
    </xf>
    <xf numFmtId="0" fontId="140" fillId="0" borderId="48" xfId="0" applyFont="1" applyFill="1" applyBorder="1" applyAlignment="1" applyProtection="1">
      <alignment horizontal="center" vertical="top"/>
      <protection hidden="1"/>
    </xf>
    <xf numFmtId="43" fontId="140" fillId="0" borderId="48" xfId="115" applyFont="1" applyFill="1" applyBorder="1" applyAlignment="1" applyProtection="1">
      <alignment horizontal="right" vertical="top"/>
      <protection hidden="1"/>
    </xf>
    <xf numFmtId="0" fontId="140" fillId="0" borderId="0" xfId="0" applyFont="1" applyFill="1" applyProtection="1">
      <protection hidden="1"/>
    </xf>
    <xf numFmtId="43" fontId="141" fillId="0" borderId="48" xfId="115" applyFont="1" applyFill="1" applyBorder="1" applyAlignment="1" applyProtection="1">
      <alignment horizontal="right" vertical="top"/>
      <protection hidden="1"/>
    </xf>
    <xf numFmtId="43" fontId="140" fillId="0" borderId="0" xfId="0" applyNumberFormat="1" applyFont="1" applyFill="1" applyProtection="1">
      <protection hidden="1"/>
    </xf>
    <xf numFmtId="0" fontId="140" fillId="0" borderId="0" xfId="0" applyFont="1" applyFill="1" applyAlignment="1" applyProtection="1">
      <alignment horizontal="center"/>
      <protection hidden="1"/>
    </xf>
    <xf numFmtId="43" fontId="140" fillId="0" borderId="0" xfId="115" applyFont="1" applyFill="1" applyAlignment="1" applyProtection="1">
      <alignment horizontal="right"/>
      <protection hidden="1"/>
    </xf>
    <xf numFmtId="0" fontId="141" fillId="0" borderId="0" xfId="0" applyFont="1" applyFill="1" applyProtection="1">
      <protection hidden="1"/>
    </xf>
    <xf numFmtId="0" fontId="141" fillId="0" borderId="0" xfId="0" applyFont="1" applyFill="1" applyAlignment="1" applyProtection="1">
      <alignment horizontal="center"/>
      <protection hidden="1"/>
    </xf>
    <xf numFmtId="0" fontId="141" fillId="0" borderId="48" xfId="0" applyFont="1" applyFill="1" applyBorder="1" applyAlignment="1" applyProtection="1">
      <alignment horizontal="center" vertical="center" wrapText="1"/>
      <protection hidden="1"/>
    </xf>
    <xf numFmtId="43" fontId="141" fillId="0" borderId="48" xfId="115" applyFont="1" applyFill="1" applyBorder="1" applyAlignment="1" applyProtection="1">
      <alignment horizontal="center" vertical="center"/>
      <protection hidden="1"/>
    </xf>
    <xf numFmtId="0" fontId="141" fillId="0" borderId="48" xfId="0" applyFont="1" applyFill="1" applyBorder="1" applyAlignment="1" applyProtection="1">
      <alignment horizontal="center" vertical="top"/>
      <protection hidden="1"/>
    </xf>
    <xf numFmtId="0" fontId="140" fillId="0" borderId="51" xfId="0" applyFont="1" applyFill="1" applyBorder="1" applyAlignment="1" applyProtection="1">
      <alignment horizontal="center" vertical="top"/>
      <protection hidden="1"/>
    </xf>
    <xf numFmtId="174" fontId="140" fillId="0" borderId="48" xfId="180" applyNumberFormat="1" applyFont="1" applyFill="1" applyBorder="1" applyAlignment="1" applyProtection="1">
      <alignment horizontal="right" vertical="top"/>
      <protection hidden="1"/>
    </xf>
    <xf numFmtId="174" fontId="140" fillId="0" borderId="0" xfId="180" applyNumberFormat="1" applyFont="1" applyFill="1" applyAlignment="1" applyProtection="1">
      <alignment horizontal="right"/>
      <protection hidden="1"/>
    </xf>
    <xf numFmtId="174" fontId="141" fillId="0" borderId="48" xfId="180" applyNumberFormat="1" applyFont="1" applyFill="1" applyBorder="1" applyAlignment="1" applyProtection="1">
      <alignment horizontal="center" vertical="center"/>
      <protection hidden="1"/>
    </xf>
    <xf numFmtId="220" fontId="140" fillId="0" borderId="48" xfId="180" applyNumberFormat="1" applyFont="1" applyFill="1" applyBorder="1" applyAlignment="1" applyProtection="1">
      <alignment horizontal="right" vertical="top"/>
      <protection hidden="1"/>
    </xf>
    <xf numFmtId="220" fontId="141" fillId="0" borderId="48" xfId="180" applyNumberFormat="1" applyFont="1" applyFill="1" applyBorder="1" applyAlignment="1" applyProtection="1">
      <alignment horizontal="center" vertical="center" wrapText="1"/>
      <protection hidden="1"/>
    </xf>
    <xf numFmtId="220" fontId="140" fillId="0" borderId="0" xfId="180" applyNumberFormat="1" applyFont="1" applyFill="1" applyAlignment="1" applyProtection="1">
      <alignment horizontal="right"/>
      <protection hidden="1"/>
    </xf>
    <xf numFmtId="174" fontId="140" fillId="0" borderId="56" xfId="180" applyNumberFormat="1" applyFont="1" applyFill="1" applyBorder="1" applyAlignment="1" applyProtection="1">
      <alignment horizontal="right" vertical="top"/>
      <protection hidden="1"/>
    </xf>
    <xf numFmtId="174" fontId="144" fillId="0" borderId="0" xfId="198" applyNumberFormat="1" applyFont="1" applyFill="1" applyAlignment="1" applyProtection="1">
      <alignment horizontal="left" vertical="center"/>
      <protection hidden="1"/>
    </xf>
    <xf numFmtId="174" fontId="144" fillId="0" borderId="5" xfId="198" applyNumberFormat="1" applyFont="1" applyFill="1" applyBorder="1" applyAlignment="1" applyProtection="1">
      <alignment horizontal="right" vertical="center"/>
      <protection hidden="1"/>
    </xf>
    <xf numFmtId="174" fontId="144" fillId="0" borderId="33" xfId="198" applyNumberFormat="1" applyFont="1" applyFill="1" applyBorder="1" applyAlignment="1" applyProtection="1">
      <alignment vertical="center"/>
      <protection hidden="1"/>
    </xf>
    <xf numFmtId="174" fontId="144" fillId="0" borderId="0" xfId="198" applyNumberFormat="1" applyFont="1" applyFill="1" applyAlignment="1" applyProtection="1">
      <alignment vertical="center"/>
      <protection hidden="1"/>
    </xf>
    <xf numFmtId="174" fontId="144" fillId="0" borderId="34" xfId="198" applyNumberFormat="1" applyFont="1" applyFill="1" applyBorder="1" applyAlignment="1" applyProtection="1">
      <alignment horizontal="right" vertical="center"/>
      <protection hidden="1"/>
    </xf>
    <xf numFmtId="174" fontId="144" fillId="0" borderId="33" xfId="198" applyNumberFormat="1" applyFont="1" applyFill="1" applyBorder="1" applyAlignment="1" applyProtection="1">
      <alignment horizontal="right" vertical="center"/>
      <protection hidden="1"/>
    </xf>
    <xf numFmtId="0" fontId="144" fillId="0" borderId="33" xfId="841" applyFont="1" applyFill="1" applyBorder="1" applyAlignment="1" applyProtection="1">
      <alignment horizontal="center" vertical="center"/>
      <protection hidden="1"/>
    </xf>
    <xf numFmtId="0" fontId="144" fillId="0" borderId="34" xfId="841" applyFont="1" applyFill="1" applyBorder="1" applyAlignment="1" applyProtection="1">
      <alignment horizontal="center" vertical="center"/>
      <protection hidden="1"/>
    </xf>
    <xf numFmtId="0" fontId="145" fillId="0" borderId="0" xfId="841" applyFont="1" applyFill="1" applyAlignment="1" applyProtection="1">
      <alignment horizontal="center" vertical="center"/>
      <protection hidden="1"/>
    </xf>
    <xf numFmtId="0" fontId="144" fillId="0" borderId="5" xfId="841" applyFont="1" applyFill="1" applyBorder="1" applyAlignment="1" applyProtection="1">
      <alignment horizontal="center" vertical="center"/>
      <protection hidden="1"/>
    </xf>
    <xf numFmtId="174" fontId="144" fillId="0" borderId="5" xfId="198" applyNumberFormat="1" applyFont="1" applyFill="1" applyBorder="1" applyAlignment="1" applyProtection="1">
      <alignment vertical="center"/>
      <protection hidden="1"/>
    </xf>
    <xf numFmtId="174" fontId="140" fillId="0" borderId="52" xfId="180" applyNumberFormat="1" applyFont="1" applyFill="1" applyBorder="1" applyAlignment="1" applyProtection="1">
      <alignment horizontal="right" vertical="top"/>
      <protection hidden="1"/>
    </xf>
    <xf numFmtId="0" fontId="149" fillId="0" borderId="0" xfId="0" applyFont="1"/>
    <xf numFmtId="0" fontId="148" fillId="0" borderId="0" xfId="0" applyFont="1"/>
    <xf numFmtId="0" fontId="149" fillId="0" borderId="71" xfId="0" applyFont="1" applyBorder="1" applyAlignment="1">
      <alignment horizontal="center" vertical="center"/>
    </xf>
    <xf numFmtId="0" fontId="149" fillId="0" borderId="72" xfId="0" applyFont="1" applyBorder="1" applyAlignment="1">
      <alignment horizontal="center" vertical="center"/>
    </xf>
    <xf numFmtId="43" fontId="0" fillId="0" borderId="0" xfId="115" applyFont="1"/>
    <xf numFmtId="43" fontId="149" fillId="0" borderId="72" xfId="115" applyFont="1" applyBorder="1" applyAlignment="1">
      <alignment horizontal="center" vertical="center"/>
    </xf>
    <xf numFmtId="43" fontId="149" fillId="0" borderId="68" xfId="0" applyNumberFormat="1" applyFont="1" applyBorder="1"/>
    <xf numFmtId="0" fontId="0" fillId="0" borderId="76" xfId="0" applyBorder="1"/>
    <xf numFmtId="0" fontId="0" fillId="0" borderId="78" xfId="0" applyBorder="1"/>
    <xf numFmtId="0" fontId="0" fillId="0" borderId="80" xfId="0" applyBorder="1"/>
    <xf numFmtId="0" fontId="149" fillId="0" borderId="86" xfId="0" applyNumberFormat="1" applyFont="1" applyBorder="1" applyAlignment="1">
      <alignment horizontal="center" vertical="center"/>
    </xf>
    <xf numFmtId="0" fontId="149" fillId="0" borderId="87" xfId="0" applyNumberFormat="1" applyFont="1" applyBorder="1" applyAlignment="1">
      <alignment horizontal="center" vertical="center"/>
    </xf>
    <xf numFmtId="0" fontId="149" fillId="0" borderId="87" xfId="11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1" xfId="0" applyBorder="1"/>
    <xf numFmtId="0" fontId="0" fillId="0" borderId="85" xfId="0" applyBorder="1"/>
    <xf numFmtId="0" fontId="0" fillId="0" borderId="7" xfId="0" applyBorder="1"/>
    <xf numFmtId="0" fontId="149" fillId="0" borderId="86" xfId="0" applyFont="1" applyBorder="1" applyAlignment="1">
      <alignment horizontal="center"/>
    </xf>
    <xf numFmtId="0" fontId="149" fillId="0" borderId="79" xfId="0" applyFont="1" applyBorder="1" applyAlignment="1">
      <alignment horizontal="center"/>
    </xf>
    <xf numFmtId="0" fontId="149" fillId="0" borderId="35" xfId="0" applyFont="1" applyBorder="1"/>
    <xf numFmtId="0" fontId="149" fillId="0" borderId="39" xfId="0" applyFont="1" applyBorder="1"/>
    <xf numFmtId="0" fontId="149" fillId="0" borderId="40" xfId="0" applyFont="1" applyBorder="1"/>
    <xf numFmtId="0" fontId="0" fillId="0" borderId="90" xfId="0" applyBorder="1"/>
    <xf numFmtId="0" fontId="0" fillId="0" borderId="91" xfId="0" applyBorder="1"/>
    <xf numFmtId="0" fontId="0" fillId="0" borderId="76" xfId="0" applyFill="1" applyBorder="1"/>
    <xf numFmtId="43" fontId="0" fillId="0" borderId="89" xfId="0" applyNumberFormat="1" applyBorder="1"/>
    <xf numFmtId="43" fontId="0" fillId="0" borderId="92" xfId="0" applyNumberFormat="1" applyBorder="1"/>
    <xf numFmtId="43" fontId="149" fillId="0" borderId="92" xfId="0" applyNumberFormat="1" applyFont="1" applyBorder="1"/>
    <xf numFmtId="0" fontId="153" fillId="0" borderId="0" xfId="0" applyFont="1"/>
    <xf numFmtId="0" fontId="154" fillId="0" borderId="0" xfId="0" applyFont="1"/>
    <xf numFmtId="0" fontId="144" fillId="0" borderId="0" xfId="841" applyFont="1" applyFill="1" applyAlignment="1" applyProtection="1">
      <alignment horizontal="center" vertical="center"/>
      <protection hidden="1"/>
    </xf>
    <xf numFmtId="0" fontId="150" fillId="0" borderId="0" xfId="0" applyFont="1" applyFill="1" applyAlignment="1" applyProtection="1">
      <alignment horizontal="center"/>
      <protection hidden="1"/>
    </xf>
    <xf numFmtId="0" fontId="150" fillId="0" borderId="0" xfId="0" applyFont="1" applyFill="1" applyProtection="1">
      <protection hidden="1"/>
    </xf>
    <xf numFmtId="0" fontId="151" fillId="0" borderId="0" xfId="0" applyFont="1" applyFill="1" applyAlignment="1" applyProtection="1">
      <alignment horizontal="center"/>
      <protection hidden="1"/>
    </xf>
    <xf numFmtId="220" fontId="151" fillId="0" borderId="0" xfId="180" applyNumberFormat="1" applyFont="1" applyFill="1" applyAlignment="1" applyProtection="1">
      <alignment horizontal="right"/>
      <protection hidden="1"/>
    </xf>
    <xf numFmtId="174" fontId="151" fillId="0" borderId="0" xfId="180" applyNumberFormat="1" applyFont="1" applyFill="1" applyAlignment="1" applyProtection="1">
      <alignment horizontal="right"/>
      <protection hidden="1"/>
    </xf>
    <xf numFmtId="43" fontId="151" fillId="0" borderId="0" xfId="115" applyFont="1" applyFill="1" applyAlignment="1" applyProtection="1">
      <alignment horizontal="right"/>
      <protection hidden="1"/>
    </xf>
    <xf numFmtId="0" fontId="150" fillId="0" borderId="48" xfId="0" applyFont="1" applyFill="1" applyBorder="1" applyAlignment="1" applyProtection="1">
      <alignment horizontal="center" vertical="center" wrapText="1"/>
      <protection hidden="1"/>
    </xf>
    <xf numFmtId="0" fontId="150" fillId="0" borderId="52" xfId="0" applyFont="1" applyFill="1" applyBorder="1" applyAlignment="1" applyProtection="1">
      <alignment horizontal="center" vertical="center" wrapText="1"/>
      <protection hidden="1"/>
    </xf>
    <xf numFmtId="220" fontId="150" fillId="0" borderId="52" xfId="180" applyNumberFormat="1" applyFont="1" applyFill="1" applyBorder="1" applyAlignment="1" applyProtection="1">
      <alignment horizontal="center" vertical="center" wrapText="1"/>
      <protection hidden="1"/>
    </xf>
    <xf numFmtId="174" fontId="150" fillId="0" borderId="52" xfId="180" applyNumberFormat="1" applyFont="1" applyFill="1" applyBorder="1" applyAlignment="1" applyProtection="1">
      <alignment horizontal="center" vertical="center"/>
      <protection hidden="1"/>
    </xf>
    <xf numFmtId="43" fontId="150" fillId="0" borderId="48" xfId="115" applyFont="1" applyFill="1" applyBorder="1" applyAlignment="1" applyProtection="1">
      <alignment horizontal="center" vertical="center"/>
      <protection hidden="1"/>
    </xf>
    <xf numFmtId="0" fontId="150" fillId="0" borderId="48" xfId="0" applyFont="1" applyFill="1" applyBorder="1" applyAlignment="1" applyProtection="1">
      <alignment horizontal="center" vertical="top"/>
      <protection hidden="1"/>
    </xf>
    <xf numFmtId="0" fontId="151" fillId="0" borderId="52" xfId="0" applyFont="1" applyFill="1" applyBorder="1" applyAlignment="1" applyProtection="1">
      <alignment vertical="top"/>
      <protection hidden="1"/>
    </xf>
    <xf numFmtId="0" fontId="151" fillId="0" borderId="52" xfId="0" applyFont="1" applyFill="1" applyBorder="1" applyAlignment="1" applyProtection="1">
      <alignment horizontal="center" vertical="top"/>
      <protection hidden="1"/>
    </xf>
    <xf numFmtId="220" fontId="151" fillId="0" borderId="52" xfId="180" applyNumberFormat="1" applyFont="1" applyFill="1" applyBorder="1" applyAlignment="1" applyProtection="1">
      <alignment horizontal="right" vertical="top"/>
      <protection hidden="1"/>
    </xf>
    <xf numFmtId="174" fontId="151" fillId="0" borderId="52" xfId="180" applyNumberFormat="1" applyFont="1" applyFill="1" applyBorder="1" applyAlignment="1" applyProtection="1">
      <alignment horizontal="right" vertical="top"/>
      <protection hidden="1"/>
    </xf>
    <xf numFmtId="43" fontId="151" fillId="0" borderId="48" xfId="115" applyFont="1" applyFill="1" applyBorder="1" applyAlignment="1" applyProtection="1">
      <alignment horizontal="right" vertical="top"/>
      <protection hidden="1"/>
    </xf>
    <xf numFmtId="0" fontId="151" fillId="0" borderId="48" xfId="0" applyFont="1" applyFill="1" applyBorder="1" applyAlignment="1" applyProtection="1">
      <alignment horizontal="center" vertical="top"/>
      <protection hidden="1"/>
    </xf>
    <xf numFmtId="174" fontId="151" fillId="0" borderId="48" xfId="180" applyNumberFormat="1" applyFont="1" applyFill="1" applyBorder="1" applyAlignment="1" applyProtection="1">
      <alignment horizontal="right" vertical="top"/>
      <protection hidden="1"/>
    </xf>
    <xf numFmtId="174" fontId="151" fillId="0" borderId="55" xfId="180" applyNumberFormat="1" applyFont="1" applyFill="1" applyBorder="1" applyAlignment="1" applyProtection="1">
      <alignment horizontal="right" vertical="top"/>
      <protection hidden="1"/>
    </xf>
    <xf numFmtId="0" fontId="150" fillId="0" borderId="52" xfId="0" applyFont="1" applyFill="1" applyBorder="1" applyAlignment="1" applyProtection="1">
      <alignment vertical="top"/>
      <protection hidden="1"/>
    </xf>
    <xf numFmtId="0" fontId="150" fillId="0" borderId="55" xfId="0" applyFont="1" applyFill="1" applyBorder="1" applyAlignment="1" applyProtection="1">
      <alignment horizontal="center" vertical="top"/>
      <protection hidden="1"/>
    </xf>
    <xf numFmtId="220" fontId="150" fillId="0" borderId="55" xfId="180" applyNumberFormat="1" applyFont="1" applyFill="1" applyBorder="1" applyAlignment="1" applyProtection="1">
      <alignment horizontal="right" vertical="top"/>
      <protection hidden="1"/>
    </xf>
    <xf numFmtId="174" fontId="150" fillId="0" borderId="55" xfId="180" applyNumberFormat="1" applyFont="1" applyFill="1" applyBorder="1" applyAlignment="1" applyProtection="1">
      <alignment horizontal="right" vertical="top"/>
      <protection hidden="1"/>
    </xf>
    <xf numFmtId="43" fontId="150" fillId="0" borderId="48" xfId="115" applyFont="1" applyFill="1" applyBorder="1" applyAlignment="1" applyProtection="1">
      <alignment horizontal="right" vertical="top"/>
      <protection hidden="1"/>
    </xf>
    <xf numFmtId="0" fontId="156" fillId="0" borderId="52" xfId="0" applyFont="1" applyFill="1" applyBorder="1" applyAlignment="1" applyProtection="1">
      <alignment vertical="top"/>
      <protection hidden="1"/>
    </xf>
    <xf numFmtId="0" fontId="156" fillId="0" borderId="55" xfId="0" applyFont="1" applyFill="1" applyBorder="1" applyAlignment="1" applyProtection="1">
      <alignment horizontal="center" vertical="top"/>
      <protection hidden="1"/>
    </xf>
    <xf numFmtId="220" fontId="150" fillId="0" borderId="52" xfId="180" applyNumberFormat="1" applyFont="1" applyFill="1" applyBorder="1" applyAlignment="1" applyProtection="1">
      <alignment horizontal="right" vertical="top"/>
      <protection hidden="1"/>
    </xf>
    <xf numFmtId="0" fontId="144" fillId="0" borderId="106" xfId="841" applyFont="1" applyFill="1" applyBorder="1" applyAlignment="1" applyProtection="1">
      <alignment horizontal="center" vertical="center"/>
      <protection hidden="1"/>
    </xf>
    <xf numFmtId="0" fontId="144" fillId="0" borderId="108" xfId="841" quotePrefix="1" applyFont="1" applyFill="1" applyBorder="1" applyAlignment="1" applyProtection="1">
      <alignment horizontal="center" vertical="center"/>
      <protection hidden="1"/>
    </xf>
    <xf numFmtId="0" fontId="144" fillId="0" borderId="92" xfId="841" applyFont="1" applyFill="1" applyBorder="1" applyAlignment="1" applyProtection="1">
      <alignment horizontal="center" vertical="center"/>
      <protection hidden="1"/>
    </xf>
    <xf numFmtId="0" fontId="144" fillId="0" borderId="69" xfId="841" applyFont="1" applyFill="1" applyBorder="1" applyAlignment="1" applyProtection="1">
      <alignment horizontal="center" vertical="center"/>
      <protection hidden="1"/>
    </xf>
    <xf numFmtId="0" fontId="144" fillId="0" borderId="70" xfId="841" applyFont="1" applyFill="1" applyBorder="1" applyAlignment="1" applyProtection="1">
      <alignment horizontal="center" vertical="center"/>
      <protection hidden="1"/>
    </xf>
    <xf numFmtId="0" fontId="144" fillId="0" borderId="67" xfId="841" applyFont="1" applyFill="1" applyBorder="1" applyAlignment="1" applyProtection="1">
      <alignment horizontal="center" vertical="center"/>
      <protection hidden="1"/>
    </xf>
    <xf numFmtId="0" fontId="144" fillId="0" borderId="68" xfId="841" applyFont="1" applyFill="1" applyBorder="1" applyAlignment="1" applyProtection="1">
      <alignment horizontal="center" vertical="center"/>
      <protection hidden="1"/>
    </xf>
    <xf numFmtId="0" fontId="145" fillId="0" borderId="67" xfId="841" applyFont="1" applyFill="1" applyBorder="1" applyAlignment="1" applyProtection="1">
      <alignment horizontal="center" vertical="center"/>
      <protection hidden="1"/>
    </xf>
    <xf numFmtId="0" fontId="144" fillId="0" borderId="108" xfId="330" applyNumberFormat="1" applyFont="1" applyFill="1" applyBorder="1" applyAlignment="1" applyProtection="1">
      <alignment horizontal="center" vertical="center"/>
      <protection hidden="1"/>
    </xf>
    <xf numFmtId="0" fontId="144" fillId="0" borderId="84" xfId="841" applyFont="1" applyFill="1" applyBorder="1" applyAlignment="1" applyProtection="1">
      <alignment horizontal="center" vertical="center"/>
      <protection hidden="1"/>
    </xf>
    <xf numFmtId="0" fontId="144" fillId="0" borderId="85" xfId="841" applyFont="1" applyFill="1" applyBorder="1" applyAlignment="1" applyProtection="1">
      <alignment horizontal="center" vertical="center"/>
      <protection hidden="1"/>
    </xf>
    <xf numFmtId="172" fontId="144" fillId="0" borderId="68" xfId="841" applyNumberFormat="1" applyFont="1" applyFill="1" applyBorder="1" applyAlignment="1" applyProtection="1">
      <alignment horizontal="center" vertical="center"/>
      <protection hidden="1"/>
    </xf>
    <xf numFmtId="172" fontId="144" fillId="0" borderId="85" xfId="841" applyNumberFormat="1" applyFont="1" applyFill="1" applyBorder="1" applyAlignment="1" applyProtection="1">
      <alignment horizontal="center" vertical="center"/>
      <protection hidden="1"/>
    </xf>
    <xf numFmtId="0" fontId="144" fillId="0" borderId="116" xfId="841" applyFont="1" applyFill="1" applyBorder="1" applyAlignment="1" applyProtection="1">
      <alignment horizontal="center" vertical="center"/>
      <protection hidden="1"/>
    </xf>
    <xf numFmtId="174" fontId="144" fillId="0" borderId="120" xfId="198" applyNumberFormat="1" applyFont="1" applyFill="1" applyBorder="1" applyAlignment="1" applyProtection="1">
      <alignment horizontal="right" vertical="center"/>
      <protection hidden="1"/>
    </xf>
    <xf numFmtId="0" fontId="144" fillId="0" borderId="121" xfId="841" applyFont="1" applyFill="1" applyBorder="1" applyAlignment="1" applyProtection="1">
      <alignment horizontal="center" vertical="center"/>
      <protection hidden="1"/>
    </xf>
    <xf numFmtId="0" fontId="144" fillId="0" borderId="0" xfId="841" applyFont="1" applyFill="1" applyAlignment="1" applyProtection="1">
      <alignment vertical="center"/>
      <protection hidden="1"/>
    </xf>
    <xf numFmtId="0" fontId="144" fillId="0" borderId="0" xfId="841" applyFont="1" applyFill="1" applyAlignment="1" applyProtection="1">
      <alignment horizontal="left" vertical="center"/>
      <protection hidden="1"/>
    </xf>
    <xf numFmtId="0" fontId="144" fillId="0" borderId="108" xfId="841" applyFont="1" applyFill="1" applyBorder="1" applyAlignment="1" applyProtection="1">
      <alignment horizontal="center" vertical="center"/>
      <protection hidden="1"/>
    </xf>
    <xf numFmtId="0" fontId="144" fillId="0" borderId="88" xfId="841" applyFont="1" applyFill="1" applyBorder="1" applyAlignment="1" applyProtection="1">
      <alignment vertical="center"/>
      <protection hidden="1"/>
    </xf>
    <xf numFmtId="0" fontId="144" fillId="0" borderId="0" xfId="841" applyFont="1" applyFill="1" applyBorder="1" applyAlignment="1" applyProtection="1">
      <alignment vertical="center"/>
      <protection hidden="1"/>
    </xf>
    <xf numFmtId="0" fontId="144" fillId="0" borderId="7" xfId="841" applyFont="1" applyFill="1" applyBorder="1" applyAlignment="1" applyProtection="1">
      <alignment vertical="center"/>
      <protection hidden="1"/>
    </xf>
    <xf numFmtId="0" fontId="144" fillId="0" borderId="35" xfId="841" applyFont="1" applyFill="1" applyBorder="1" applyAlignment="1" applyProtection="1">
      <alignment vertical="center"/>
      <protection hidden="1"/>
    </xf>
    <xf numFmtId="0" fontId="144" fillId="0" borderId="39" xfId="841" applyFont="1" applyFill="1" applyBorder="1" applyAlignment="1" applyProtection="1">
      <alignment vertical="center"/>
      <protection hidden="1"/>
    </xf>
    <xf numFmtId="0" fontId="144" fillId="0" borderId="40" xfId="841" applyFont="1" applyFill="1" applyBorder="1" applyAlignment="1" applyProtection="1">
      <alignment vertical="center"/>
      <protection hidden="1"/>
    </xf>
    <xf numFmtId="0" fontId="158" fillId="0" borderId="40" xfId="841" applyFont="1" applyFill="1" applyBorder="1" applyAlignment="1" applyProtection="1">
      <alignment vertical="center"/>
      <protection hidden="1"/>
    </xf>
    <xf numFmtId="0" fontId="144" fillId="0" borderId="117" xfId="841" applyFont="1" applyFill="1" applyBorder="1" applyAlignment="1" applyProtection="1">
      <alignment vertical="center"/>
      <protection hidden="1"/>
    </xf>
    <xf numFmtId="0" fontId="144" fillId="0" borderId="118" xfId="841" applyFont="1" applyFill="1" applyBorder="1" applyAlignment="1" applyProtection="1">
      <alignment vertical="center"/>
      <protection hidden="1"/>
    </xf>
    <xf numFmtId="0" fontId="144" fillId="0" borderId="119" xfId="841" applyFont="1" applyFill="1" applyBorder="1" applyAlignment="1" applyProtection="1">
      <alignment vertical="center"/>
      <protection hidden="1"/>
    </xf>
    <xf numFmtId="0" fontId="144" fillId="0" borderId="120" xfId="841" applyFont="1" applyFill="1" applyBorder="1" applyAlignment="1" applyProtection="1">
      <alignment horizontal="center" vertical="center"/>
      <protection hidden="1"/>
    </xf>
    <xf numFmtId="0" fontId="158" fillId="0" borderId="42" xfId="841" applyFont="1" applyFill="1" applyBorder="1" applyAlignment="1" applyProtection="1">
      <alignment vertical="center"/>
      <protection hidden="1"/>
    </xf>
    <xf numFmtId="0" fontId="158" fillId="0" borderId="43" xfId="841" applyFont="1" applyFill="1" applyBorder="1" applyAlignment="1" applyProtection="1">
      <alignment vertical="center"/>
      <protection hidden="1"/>
    </xf>
    <xf numFmtId="0" fontId="158" fillId="0" borderId="44" xfId="841" applyFont="1" applyFill="1" applyBorder="1" applyAlignment="1" applyProtection="1">
      <alignment vertical="center"/>
      <protection hidden="1"/>
    </xf>
    <xf numFmtId="0" fontId="158" fillId="0" borderId="34" xfId="841" applyFont="1" applyFill="1" applyBorder="1" applyAlignment="1" applyProtection="1">
      <alignment vertical="center"/>
      <protection hidden="1"/>
    </xf>
    <xf numFmtId="0" fontId="147" fillId="0" borderId="35" xfId="841" applyFont="1" applyFill="1" applyBorder="1" applyAlignment="1" applyProtection="1">
      <alignment vertical="center"/>
      <protection hidden="1"/>
    </xf>
    <xf numFmtId="0" fontId="147" fillId="0" borderId="39" xfId="841" applyFont="1" applyFill="1" applyBorder="1" applyAlignment="1" applyProtection="1">
      <alignment vertical="center"/>
      <protection hidden="1"/>
    </xf>
    <xf numFmtId="0" fontId="158" fillId="0" borderId="39" xfId="841" applyFont="1" applyFill="1" applyBorder="1" applyAlignment="1" applyProtection="1">
      <alignment vertical="center"/>
      <protection hidden="1"/>
    </xf>
    <xf numFmtId="0" fontId="158" fillId="0" borderId="33" xfId="841" applyFont="1" applyFill="1" applyBorder="1" applyAlignment="1" applyProtection="1">
      <alignment vertical="center"/>
      <protection hidden="1"/>
    </xf>
    <xf numFmtId="0" fontId="158" fillId="0" borderId="35" xfId="841" applyFont="1" applyFill="1" applyBorder="1" applyAlignment="1" applyProtection="1">
      <alignment vertical="center"/>
      <protection hidden="1"/>
    </xf>
    <xf numFmtId="0" fontId="144" fillId="0" borderId="33" xfId="841" applyFont="1" applyFill="1" applyBorder="1" applyAlignment="1" applyProtection="1">
      <alignment vertical="center"/>
      <protection hidden="1"/>
    </xf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149" fillId="0" borderId="39" xfId="0" applyNumberFormat="1" applyFont="1" applyBorder="1" applyAlignment="1">
      <alignment horizontal="center" vertical="center"/>
    </xf>
    <xf numFmtId="0" fontId="149" fillId="0" borderId="40" xfId="0" applyNumberFormat="1" applyFont="1" applyBorder="1" applyAlignment="1">
      <alignment horizontal="center" vertical="center"/>
    </xf>
    <xf numFmtId="0" fontId="149" fillId="0" borderId="33" xfId="0" applyNumberFormat="1" applyFont="1" applyBorder="1" applyAlignment="1">
      <alignment horizontal="center" vertical="center"/>
    </xf>
    <xf numFmtId="0" fontId="149" fillId="0" borderId="35" xfId="0" applyNumberFormat="1" applyFont="1" applyBorder="1" applyAlignment="1">
      <alignment horizontal="left" vertical="center"/>
    </xf>
    <xf numFmtId="0" fontId="148" fillId="0" borderId="35" xfId="0" applyNumberFormat="1" applyFont="1" applyBorder="1" applyAlignment="1">
      <alignment horizontal="left" vertical="center"/>
    </xf>
    <xf numFmtId="0" fontId="148" fillId="0" borderId="39" xfId="0" applyNumberFormat="1" applyFont="1" applyBorder="1" applyAlignment="1">
      <alignment horizontal="center" vertical="center"/>
    </xf>
    <xf numFmtId="0" fontId="148" fillId="0" borderId="40" xfId="0" applyNumberFormat="1" applyFont="1" applyBorder="1" applyAlignment="1">
      <alignment horizontal="center" vertical="center"/>
    </xf>
    <xf numFmtId="0" fontId="148" fillId="0" borderId="33" xfId="0" applyNumberFormat="1" applyFont="1" applyBorder="1" applyAlignment="1">
      <alignment horizontal="center" vertical="center"/>
    </xf>
    <xf numFmtId="0" fontId="148" fillId="0" borderId="0" xfId="0" applyFont="1" applyBorder="1" applyAlignment="1">
      <alignment horizontal="center" vertical="center"/>
    </xf>
    <xf numFmtId="0" fontId="148" fillId="0" borderId="0" xfId="0" applyFont="1" applyAlignment="1">
      <alignment horizontal="center"/>
    </xf>
    <xf numFmtId="43" fontId="148" fillId="0" borderId="33" xfId="115" applyFont="1" applyBorder="1" applyAlignment="1">
      <alignment horizontal="center" vertical="center"/>
    </xf>
    <xf numFmtId="43" fontId="149" fillId="0" borderId="73" xfId="115" applyFont="1" applyBorder="1" applyAlignment="1">
      <alignment horizontal="center" vertical="center"/>
    </xf>
    <xf numFmtId="43" fontId="149" fillId="0" borderId="105" xfId="115" applyFont="1" applyBorder="1" applyAlignment="1">
      <alignment horizontal="center" vertical="center"/>
    </xf>
    <xf numFmtId="43" fontId="148" fillId="0" borderId="68" xfId="115" applyFont="1" applyBorder="1" applyAlignment="1">
      <alignment horizontal="center" vertical="center"/>
    </xf>
    <xf numFmtId="0" fontId="149" fillId="0" borderId="79" xfId="115" applyNumberFormat="1" applyFont="1" applyBorder="1" applyAlignment="1">
      <alignment horizontal="center" vertical="center"/>
    </xf>
    <xf numFmtId="43" fontId="149" fillId="0" borderId="68" xfId="115" applyFont="1" applyBorder="1" applyAlignment="1">
      <alignment horizontal="center" vertical="center"/>
    </xf>
    <xf numFmtId="0" fontId="149" fillId="0" borderId="0" xfId="0" applyFont="1" applyBorder="1" applyAlignment="1">
      <alignment horizontal="center" vertical="center"/>
    </xf>
    <xf numFmtId="43" fontId="148" fillId="0" borderId="75" xfId="11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149" fillId="0" borderId="0" xfId="0" applyFont="1" applyAlignment="1">
      <alignment horizontal="center"/>
    </xf>
    <xf numFmtId="43" fontId="148" fillId="0" borderId="0" xfId="0" applyNumberFormat="1" applyFont="1" applyBorder="1" applyAlignment="1">
      <alignment horizontal="center" vertical="center"/>
    </xf>
    <xf numFmtId="0" fontId="148" fillId="0" borderId="39" xfId="0" applyFont="1" applyBorder="1" applyAlignment="1">
      <alignment horizontal="center" vertical="center"/>
    </xf>
    <xf numFmtId="0" fontId="149" fillId="0" borderId="43" xfId="0" applyFont="1" applyBorder="1" applyAlignment="1">
      <alignment horizontal="center" vertical="center"/>
    </xf>
    <xf numFmtId="0" fontId="149" fillId="0" borderId="39" xfId="0" applyFont="1" applyBorder="1" applyAlignment="1">
      <alignment horizontal="center" vertical="center"/>
    </xf>
    <xf numFmtId="0" fontId="149" fillId="0" borderId="0" xfId="0" applyFont="1" applyFill="1"/>
    <xf numFmtId="0" fontId="0" fillId="0" borderId="0" xfId="0" applyFill="1"/>
    <xf numFmtId="0" fontId="5" fillId="0" borderId="0" xfId="0" applyFont="1" applyFill="1"/>
    <xf numFmtId="0" fontId="148" fillId="0" borderId="0" xfId="0" applyFont="1" applyFill="1"/>
    <xf numFmtId="0" fontId="0" fillId="0" borderId="122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43" fontId="0" fillId="0" borderId="109" xfId="0" applyNumberFormat="1" applyBorder="1"/>
    <xf numFmtId="0" fontId="14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49" fillId="0" borderId="0" xfId="0" applyFont="1" applyFill="1" applyBorder="1"/>
    <xf numFmtId="0" fontId="148" fillId="0" borderId="0" xfId="0" applyFont="1" applyFill="1" applyBorder="1"/>
    <xf numFmtId="43" fontId="148" fillId="0" borderId="0" xfId="115" applyFont="1" applyFill="1" applyBorder="1" applyAlignment="1">
      <alignment horizontal="center" vertical="center"/>
    </xf>
    <xf numFmtId="0" fontId="148" fillId="0" borderId="0" xfId="0" applyNumberFormat="1" applyFont="1" applyFill="1" applyBorder="1" applyAlignment="1">
      <alignment horizontal="center" vertical="center"/>
    </xf>
    <xf numFmtId="43" fontId="149" fillId="0" borderId="0" xfId="115" applyFont="1" applyFill="1" applyBorder="1" applyAlignment="1">
      <alignment horizontal="center" vertical="center"/>
    </xf>
    <xf numFmtId="43" fontId="149" fillId="0" borderId="0" xfId="115" applyFont="1" applyFill="1"/>
    <xf numFmtId="43" fontId="149" fillId="0" borderId="0" xfId="115" applyFont="1" applyAlignment="1">
      <alignment horizontal="center"/>
    </xf>
    <xf numFmtId="43" fontId="149" fillId="0" borderId="0" xfId="115" applyFont="1"/>
    <xf numFmtId="0" fontId="148" fillId="0" borderId="122" xfId="0" applyNumberFormat="1" applyFont="1" applyBorder="1" applyAlignment="1">
      <alignment horizontal="center" vertical="center"/>
    </xf>
    <xf numFmtId="0" fontId="148" fillId="0" borderId="97" xfId="0" applyNumberFormat="1" applyFont="1" applyBorder="1" applyAlignment="1">
      <alignment horizontal="left" vertical="center"/>
    </xf>
    <xf numFmtId="0" fontId="148" fillId="0" borderId="98" xfId="0" applyNumberFormat="1" applyFont="1" applyBorder="1" applyAlignment="1">
      <alignment horizontal="center" vertical="center"/>
    </xf>
    <xf numFmtId="0" fontId="148" fillId="0" borderId="99" xfId="0" applyNumberFormat="1" applyFont="1" applyBorder="1" applyAlignment="1">
      <alignment horizontal="center" vertical="center"/>
    </xf>
    <xf numFmtId="0" fontId="148" fillId="0" borderId="96" xfId="0" applyNumberFormat="1" applyFont="1" applyBorder="1" applyAlignment="1">
      <alignment horizontal="center" vertical="center"/>
    </xf>
    <xf numFmtId="43" fontId="148" fillId="0" borderId="96" xfId="11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6" fillId="0" borderId="0" xfId="906" applyFont="1" applyFill="1" applyBorder="1" applyAlignment="1" applyProtection="1">
      <alignment horizontal="left" vertical="center"/>
      <protection hidden="1"/>
    </xf>
    <xf numFmtId="0" fontId="142" fillId="0" borderId="108" xfId="906" applyFont="1" applyFill="1" applyBorder="1" applyAlignment="1" applyProtection="1">
      <protection hidden="1"/>
    </xf>
    <xf numFmtId="220" fontId="142" fillId="0" borderId="108" xfId="180" applyNumberFormat="1" applyFont="1" applyFill="1" applyBorder="1" applyAlignment="1" applyProtection="1">
      <alignment horizontal="right" wrapText="1"/>
      <protection hidden="1"/>
    </xf>
    <xf numFmtId="0" fontId="149" fillId="0" borderId="0" xfId="0" applyFont="1" applyFill="1" applyAlignment="1">
      <alignment horizontal="center"/>
    </xf>
    <xf numFmtId="0" fontId="148" fillId="0" borderId="0" xfId="0" applyFont="1" applyFill="1" applyAlignment="1">
      <alignment horizontal="left"/>
    </xf>
    <xf numFmtId="43" fontId="148" fillId="0" borderId="0" xfId="115" applyFont="1" applyFill="1"/>
    <xf numFmtId="43" fontId="149" fillId="0" borderId="70" xfId="115" applyFont="1" applyBorder="1" applyAlignment="1">
      <alignment horizontal="center" vertical="center"/>
    </xf>
    <xf numFmtId="0" fontId="144" fillId="0" borderId="0" xfId="841" applyFont="1" applyFill="1" applyAlignment="1" applyProtection="1">
      <alignment horizontal="center" vertical="center"/>
      <protection hidden="1"/>
    </xf>
    <xf numFmtId="0" fontId="140" fillId="0" borderId="48" xfId="0" applyFont="1" applyFill="1" applyBorder="1" applyAlignment="1" applyProtection="1">
      <alignment horizontal="left" vertical="top"/>
      <protection hidden="1"/>
    </xf>
    <xf numFmtId="0" fontId="140" fillId="0" borderId="51" xfId="0" applyFont="1" applyFill="1" applyBorder="1" applyAlignment="1" applyProtection="1">
      <alignment horizontal="left" vertical="top"/>
      <protection hidden="1"/>
    </xf>
    <xf numFmtId="0" fontId="160" fillId="0" borderId="0" xfId="0" applyFont="1" applyFill="1" applyAlignment="1" applyProtection="1">
      <alignment horizontal="center"/>
      <protection hidden="1"/>
    </xf>
    <xf numFmtId="0" fontId="142" fillId="0" borderId="0" xfId="0" applyFont="1" applyFill="1" applyAlignment="1" applyProtection="1">
      <alignment horizontal="center"/>
      <protection hidden="1"/>
    </xf>
    <xf numFmtId="0" fontId="142" fillId="0" borderId="0" xfId="0" applyFont="1" applyFill="1" applyProtection="1">
      <protection hidden="1"/>
    </xf>
    <xf numFmtId="220" fontId="142" fillId="0" borderId="0" xfId="180" applyNumberFormat="1" applyFont="1" applyFill="1" applyAlignment="1" applyProtection="1">
      <alignment horizontal="right"/>
      <protection hidden="1"/>
    </xf>
    <xf numFmtId="174" fontId="142" fillId="0" borderId="0" xfId="180" applyNumberFormat="1" applyFont="1" applyFill="1" applyAlignment="1" applyProtection="1">
      <alignment horizontal="right"/>
      <protection hidden="1"/>
    </xf>
    <xf numFmtId="43" fontId="142" fillId="0" borderId="0" xfId="115" applyFont="1" applyFill="1" applyAlignment="1" applyProtection="1">
      <alignment horizontal="right"/>
      <protection hidden="1"/>
    </xf>
    <xf numFmtId="0" fontId="146" fillId="0" borderId="0" xfId="0" applyFont="1" applyFill="1" applyAlignment="1" applyProtection="1">
      <alignment horizontal="center" vertical="center"/>
      <protection hidden="1"/>
    </xf>
    <xf numFmtId="0" fontId="146" fillId="0" borderId="0" xfId="0" applyFont="1" applyFill="1" applyProtection="1">
      <protection hidden="1"/>
    </xf>
    <xf numFmtId="0" fontId="146" fillId="0" borderId="48" xfId="0" applyFont="1" applyFill="1" applyBorder="1" applyAlignment="1" applyProtection="1">
      <alignment horizontal="center" vertical="center" wrapText="1"/>
      <protection hidden="1"/>
    </xf>
    <xf numFmtId="0" fontId="146" fillId="0" borderId="52" xfId="0" applyFont="1" applyFill="1" applyBorder="1" applyAlignment="1" applyProtection="1">
      <alignment horizontal="center" vertical="center" wrapText="1"/>
      <protection hidden="1"/>
    </xf>
    <xf numFmtId="220" fontId="146" fillId="0" borderId="48" xfId="180" applyNumberFormat="1" applyFont="1" applyFill="1" applyBorder="1" applyAlignment="1" applyProtection="1">
      <alignment horizontal="center" vertical="center" wrapText="1"/>
      <protection hidden="1"/>
    </xf>
    <xf numFmtId="174" fontId="146" fillId="0" borderId="52" xfId="180" applyNumberFormat="1" applyFont="1" applyFill="1" applyBorder="1" applyAlignment="1" applyProtection="1">
      <alignment horizontal="center" vertical="center"/>
      <protection hidden="1"/>
    </xf>
    <xf numFmtId="43" fontId="146" fillId="0" borderId="59" xfId="115" applyFont="1" applyFill="1" applyBorder="1" applyAlignment="1" applyProtection="1">
      <alignment horizontal="center" vertical="center"/>
      <protection hidden="1"/>
    </xf>
    <xf numFmtId="0" fontId="146" fillId="0" borderId="48" xfId="0" applyFont="1" applyFill="1" applyBorder="1" applyAlignment="1" applyProtection="1">
      <alignment horizontal="center" vertical="top"/>
      <protection hidden="1"/>
    </xf>
    <xf numFmtId="0" fontId="146" fillId="0" borderId="48" xfId="0" applyFont="1" applyFill="1" applyBorder="1" applyAlignment="1" applyProtection="1">
      <alignment horizontal="left" vertical="top"/>
      <protection hidden="1"/>
    </xf>
    <xf numFmtId="0" fontId="142" fillId="0" borderId="48" xfId="0" applyFont="1" applyFill="1" applyBorder="1" applyAlignment="1" applyProtection="1">
      <alignment horizontal="center" vertical="top"/>
      <protection hidden="1"/>
    </xf>
    <xf numFmtId="0" fontId="142" fillId="0" borderId="52" xfId="0" applyFont="1" applyFill="1" applyBorder="1" applyAlignment="1" applyProtection="1">
      <alignment horizontal="center" vertical="top"/>
      <protection hidden="1"/>
    </xf>
    <xf numFmtId="220" fontId="142" fillId="0" borderId="48" xfId="180" applyNumberFormat="1" applyFont="1" applyFill="1" applyBorder="1" applyAlignment="1" applyProtection="1">
      <alignment horizontal="right" vertical="top"/>
      <protection hidden="1"/>
    </xf>
    <xf numFmtId="174" fontId="142" fillId="0" borderId="52" xfId="180" applyNumberFormat="1" applyFont="1" applyFill="1" applyBorder="1" applyAlignment="1" applyProtection="1">
      <alignment horizontal="right" vertical="top"/>
      <protection hidden="1"/>
    </xf>
    <xf numFmtId="43" fontId="142" fillId="0" borderId="59" xfId="115" applyFont="1" applyFill="1" applyBorder="1" applyAlignment="1" applyProtection="1">
      <alignment horizontal="right" vertical="top"/>
      <protection hidden="1"/>
    </xf>
    <xf numFmtId="0" fontId="142" fillId="0" borderId="48" xfId="0" applyFont="1" applyFill="1" applyBorder="1" applyAlignment="1" applyProtection="1">
      <alignment horizontal="left" vertical="top"/>
      <protection hidden="1"/>
    </xf>
    <xf numFmtId="174" fontId="142" fillId="0" borderId="48" xfId="180" applyNumberFormat="1" applyFont="1" applyFill="1" applyBorder="1" applyAlignment="1" applyProtection="1">
      <alignment horizontal="right" vertical="top"/>
      <protection hidden="1"/>
    </xf>
    <xf numFmtId="43" fontId="142" fillId="0" borderId="48" xfId="115" applyFont="1" applyFill="1" applyBorder="1" applyAlignment="1" applyProtection="1">
      <alignment horizontal="right" vertical="top"/>
      <protection hidden="1"/>
    </xf>
    <xf numFmtId="43" fontId="146" fillId="0" borderId="48" xfId="115" applyFont="1" applyFill="1" applyBorder="1" applyAlignment="1" applyProtection="1">
      <alignment horizontal="right" vertical="top"/>
      <protection hidden="1"/>
    </xf>
    <xf numFmtId="43" fontId="146" fillId="0" borderId="48" xfId="115" applyFont="1" applyFill="1" applyBorder="1" applyAlignment="1" applyProtection="1">
      <alignment horizontal="right"/>
      <protection hidden="1"/>
    </xf>
    <xf numFmtId="0" fontId="146" fillId="0" borderId="0" xfId="0" applyFont="1" applyFill="1" applyBorder="1" applyAlignment="1" applyProtection="1">
      <alignment horizontal="center"/>
      <protection hidden="1"/>
    </xf>
    <xf numFmtId="0" fontId="146" fillId="0" borderId="0" xfId="0" applyFont="1" applyFill="1" applyBorder="1" applyAlignment="1" applyProtection="1">
      <alignment horizontal="left" vertical="top"/>
      <protection hidden="1"/>
    </xf>
    <xf numFmtId="0" fontId="142" fillId="0" borderId="0" xfId="0" applyFont="1" applyFill="1" applyBorder="1" applyAlignment="1" applyProtection="1">
      <alignment horizontal="center" vertical="top"/>
      <protection hidden="1"/>
    </xf>
    <xf numFmtId="220" fontId="142" fillId="0" borderId="0" xfId="180" applyNumberFormat="1" applyFont="1" applyFill="1" applyBorder="1" applyAlignment="1" applyProtection="1">
      <alignment horizontal="right" vertical="top"/>
      <protection hidden="1"/>
    </xf>
    <xf numFmtId="174" fontId="142" fillId="0" borderId="0" xfId="180" applyNumberFormat="1" applyFont="1" applyFill="1" applyBorder="1" applyAlignment="1" applyProtection="1">
      <alignment horizontal="right" vertical="top"/>
      <protection hidden="1"/>
    </xf>
    <xf numFmtId="43" fontId="142" fillId="0" borderId="0" xfId="115" applyFont="1" applyFill="1" applyBorder="1" applyAlignment="1" applyProtection="1">
      <alignment horizontal="right" vertical="top"/>
      <protection hidden="1"/>
    </xf>
    <xf numFmtId="174" fontId="146" fillId="0" borderId="48" xfId="180" applyNumberFormat="1" applyFont="1" applyFill="1" applyBorder="1" applyAlignment="1" applyProtection="1">
      <alignment horizontal="center" vertical="center"/>
      <protection hidden="1"/>
    </xf>
    <xf numFmtId="43" fontId="146" fillId="0" borderId="48" xfId="115" applyFont="1" applyFill="1" applyBorder="1" applyAlignment="1" applyProtection="1">
      <alignment horizontal="center" vertical="center"/>
      <protection hidden="1"/>
    </xf>
    <xf numFmtId="220" fontId="142" fillId="0" borderId="50" xfId="180" applyNumberFormat="1" applyFont="1" applyFill="1" applyBorder="1" applyAlignment="1" applyProtection="1">
      <alignment horizontal="right" vertical="top"/>
      <protection hidden="1"/>
    </xf>
    <xf numFmtId="174" fontId="142" fillId="0" borderId="50" xfId="180" applyNumberFormat="1" applyFont="1" applyFill="1" applyBorder="1" applyAlignment="1" applyProtection="1">
      <alignment horizontal="right" vertical="top"/>
      <protection hidden="1"/>
    </xf>
    <xf numFmtId="0" fontId="142" fillId="0" borderId="51" xfId="0" applyFont="1" applyFill="1" applyBorder="1" applyAlignment="1" applyProtection="1">
      <alignment horizontal="left" vertical="top"/>
      <protection hidden="1"/>
    </xf>
    <xf numFmtId="0" fontId="142" fillId="0" borderId="51" xfId="0" applyFont="1" applyFill="1" applyBorder="1" applyAlignment="1" applyProtection="1">
      <alignment horizontal="center" vertical="top"/>
      <protection hidden="1"/>
    </xf>
    <xf numFmtId="43" fontId="146" fillId="0" borderId="63" xfId="115" applyFont="1" applyFill="1" applyBorder="1" applyAlignment="1" applyProtection="1">
      <alignment horizontal="right"/>
      <protection hidden="1"/>
    </xf>
    <xf numFmtId="0" fontId="146" fillId="0" borderId="0" xfId="0" applyFont="1" applyFill="1" applyAlignment="1" applyProtection="1">
      <alignment horizontal="center"/>
      <protection hidden="1"/>
    </xf>
    <xf numFmtId="220" fontId="142" fillId="0" borderId="52" xfId="180" applyNumberFormat="1" applyFont="1" applyFill="1" applyBorder="1" applyAlignment="1" applyProtection="1">
      <alignment horizontal="right" vertical="top"/>
      <protection hidden="1"/>
    </xf>
    <xf numFmtId="0" fontId="142" fillId="0" borderId="48" xfId="1016" applyFont="1" applyFill="1" applyBorder="1" applyAlignment="1" applyProtection="1">
      <alignment horizontal="left" vertical="top"/>
      <protection hidden="1"/>
    </xf>
    <xf numFmtId="0" fontId="146" fillId="0" borderId="52" xfId="0" applyFont="1" applyFill="1" applyBorder="1" applyAlignment="1" applyProtection="1">
      <alignment horizontal="center" vertical="top"/>
      <protection hidden="1"/>
    </xf>
    <xf numFmtId="43" fontId="146" fillId="0" borderId="54" xfId="115" applyFont="1" applyFill="1" applyBorder="1" applyAlignment="1" applyProtection="1">
      <alignment horizontal="right" vertical="top"/>
      <protection hidden="1"/>
    </xf>
    <xf numFmtId="0" fontId="142" fillId="0" borderId="48" xfId="0" applyFont="1" applyFill="1" applyBorder="1" applyAlignment="1" applyProtection="1">
      <alignment horizontal="left" vertical="top" wrapText="1"/>
      <protection hidden="1"/>
    </xf>
    <xf numFmtId="220" fontId="142" fillId="0" borderId="48" xfId="180" applyNumberFormat="1" applyFont="1" applyFill="1" applyBorder="1" applyAlignment="1" applyProtection="1">
      <alignment horizontal="right" vertical="top" wrapText="1"/>
      <protection hidden="1"/>
    </xf>
    <xf numFmtId="43" fontId="142" fillId="0" borderId="51" xfId="115" applyFont="1" applyFill="1" applyBorder="1" applyAlignment="1" applyProtection="1">
      <alignment horizontal="right" vertical="top"/>
      <protection hidden="1"/>
    </xf>
    <xf numFmtId="0" fontId="162" fillId="0" borderId="48" xfId="0" applyFont="1" applyFill="1" applyBorder="1" applyAlignment="1" applyProtection="1">
      <alignment horizontal="left" vertical="top"/>
      <protection hidden="1"/>
    </xf>
    <xf numFmtId="0" fontId="146" fillId="0" borderId="0" xfId="0" applyFont="1" applyFill="1" applyAlignment="1" applyProtection="1">
      <protection hidden="1"/>
    </xf>
    <xf numFmtId="0" fontId="146" fillId="0" borderId="48" xfId="0" applyFont="1" applyFill="1" applyBorder="1" applyAlignment="1" applyProtection="1">
      <alignment horizontal="center"/>
      <protection hidden="1"/>
    </xf>
    <xf numFmtId="0" fontId="146" fillId="0" borderId="48" xfId="0" applyFont="1" applyFill="1" applyBorder="1" applyAlignment="1" applyProtection="1">
      <alignment horizontal="left"/>
      <protection hidden="1"/>
    </xf>
    <xf numFmtId="0" fontId="142" fillId="0" borderId="48" xfId="0" applyFont="1" applyFill="1" applyBorder="1" applyAlignment="1" applyProtection="1">
      <alignment horizontal="center"/>
      <protection hidden="1"/>
    </xf>
    <xf numFmtId="220" fontId="142" fillId="0" borderId="48" xfId="180" applyNumberFormat="1" applyFont="1" applyFill="1" applyBorder="1" applyAlignment="1" applyProtection="1">
      <alignment horizontal="right"/>
      <protection hidden="1"/>
    </xf>
    <xf numFmtId="174" fontId="142" fillId="0" borderId="48" xfId="180" applyNumberFormat="1" applyFont="1" applyFill="1" applyBorder="1" applyAlignment="1" applyProtection="1">
      <alignment horizontal="right"/>
      <protection hidden="1"/>
    </xf>
    <xf numFmtId="43" fontId="142" fillId="0" borderId="48" xfId="115" applyFont="1" applyFill="1" applyBorder="1" applyAlignment="1" applyProtection="1">
      <alignment horizontal="right"/>
      <protection hidden="1"/>
    </xf>
    <xf numFmtId="0" fontId="142" fillId="0" borderId="48" xfId="0" applyFont="1" applyFill="1" applyBorder="1" applyAlignment="1" applyProtection="1">
      <alignment horizontal="left"/>
      <protection hidden="1"/>
    </xf>
    <xf numFmtId="0" fontId="142" fillId="0" borderId="48" xfId="0" applyFont="1" applyFill="1" applyBorder="1" applyAlignment="1" applyProtection="1">
      <alignment horizontal="left" wrapText="1"/>
      <protection hidden="1"/>
    </xf>
    <xf numFmtId="0" fontId="146" fillId="0" borderId="48" xfId="0" applyFont="1" applyFill="1" applyBorder="1" applyAlignment="1" applyProtection="1">
      <alignment horizontal="center" vertical="center"/>
      <protection hidden="1"/>
    </xf>
    <xf numFmtId="220" fontId="146" fillId="0" borderId="48" xfId="180" applyNumberFormat="1" applyFont="1" applyFill="1" applyBorder="1" applyAlignment="1" applyProtection="1">
      <alignment horizontal="center" vertical="center"/>
      <protection hidden="1"/>
    </xf>
    <xf numFmtId="0" fontId="146" fillId="0" borderId="0" xfId="1016" applyFont="1" applyFill="1" applyProtection="1">
      <protection hidden="1"/>
    </xf>
    <xf numFmtId="0" fontId="142" fillId="0" borderId="0" xfId="1016" applyFont="1" applyFill="1" applyAlignment="1" applyProtection="1">
      <alignment horizontal="center"/>
      <protection hidden="1"/>
    </xf>
    <xf numFmtId="43" fontId="142" fillId="0" borderId="0" xfId="549" applyFont="1" applyFill="1" applyAlignment="1" applyProtection="1">
      <alignment horizontal="right"/>
      <protection hidden="1"/>
    </xf>
    <xf numFmtId="0" fontId="146" fillId="0" borderId="48" xfId="1016" applyFont="1" applyFill="1" applyBorder="1" applyAlignment="1" applyProtection="1">
      <alignment horizontal="center" vertical="center" wrapText="1"/>
      <protection hidden="1"/>
    </xf>
    <xf numFmtId="43" fontId="146" fillId="0" borderId="48" xfId="549" applyFont="1" applyFill="1" applyBorder="1" applyAlignment="1" applyProtection="1">
      <alignment horizontal="center" vertical="center"/>
      <protection hidden="1"/>
    </xf>
    <xf numFmtId="0" fontId="146" fillId="0" borderId="48" xfId="1016" applyFont="1" applyFill="1" applyBorder="1" applyAlignment="1" applyProtection="1">
      <alignment horizontal="center" vertical="top"/>
      <protection hidden="1"/>
    </xf>
    <xf numFmtId="0" fontId="142" fillId="0" borderId="48" xfId="1016" applyFont="1" applyFill="1" applyBorder="1" applyAlignment="1" applyProtection="1">
      <alignment horizontal="center" vertical="top"/>
      <protection hidden="1"/>
    </xf>
    <xf numFmtId="43" fontId="142" fillId="0" borderId="48" xfId="549" applyFont="1" applyFill="1" applyBorder="1" applyAlignment="1" applyProtection="1">
      <alignment horizontal="right" vertical="top"/>
      <protection hidden="1"/>
    </xf>
    <xf numFmtId="0" fontId="142" fillId="0" borderId="51" xfId="1016" applyFont="1" applyFill="1" applyBorder="1" applyAlignment="1" applyProtection="1">
      <alignment horizontal="left" vertical="top"/>
      <protection hidden="1"/>
    </xf>
    <xf numFmtId="0" fontId="142" fillId="0" borderId="51" xfId="1016" applyFont="1" applyFill="1" applyBorder="1" applyAlignment="1" applyProtection="1">
      <alignment horizontal="center" vertical="top"/>
      <protection hidden="1"/>
    </xf>
    <xf numFmtId="43" fontId="146" fillId="0" borderId="48" xfId="549" applyFont="1" applyFill="1" applyBorder="1" applyAlignment="1" applyProtection="1">
      <alignment horizontal="right" vertical="top"/>
      <protection hidden="1"/>
    </xf>
    <xf numFmtId="174" fontId="142" fillId="0" borderId="54" xfId="180" applyNumberFormat="1" applyFont="1" applyFill="1" applyBorder="1" applyAlignment="1" applyProtection="1">
      <alignment horizontal="right" vertical="top"/>
      <protection hidden="1"/>
    </xf>
    <xf numFmtId="0" fontId="142" fillId="0" borderId="54" xfId="0" applyFont="1" applyFill="1" applyBorder="1" applyAlignment="1" applyProtection="1">
      <alignment horizontal="center" vertical="top"/>
      <protection hidden="1"/>
    </xf>
    <xf numFmtId="0" fontId="146" fillId="0" borderId="0" xfId="0" applyFont="1" applyFill="1" applyBorder="1" applyAlignment="1" applyProtection="1">
      <alignment horizontal="center" vertical="center"/>
      <protection hidden="1"/>
    </xf>
    <xf numFmtId="220" fontId="146" fillId="0" borderId="52" xfId="180" applyNumberFormat="1" applyFont="1" applyFill="1" applyBorder="1" applyAlignment="1" applyProtection="1">
      <alignment horizontal="center" vertical="center" wrapText="1"/>
      <protection hidden="1"/>
    </xf>
    <xf numFmtId="0" fontId="142" fillId="0" borderId="52" xfId="0" applyFont="1" applyFill="1" applyBorder="1" applyAlignment="1" applyProtection="1">
      <alignment vertical="top"/>
      <protection hidden="1"/>
    </xf>
    <xf numFmtId="0" fontId="142" fillId="0" borderId="58" xfId="0" applyFont="1" applyFill="1" applyBorder="1" applyAlignment="1" applyProtection="1">
      <alignment horizontal="center" vertical="top"/>
      <protection hidden="1"/>
    </xf>
    <xf numFmtId="174" fontId="142" fillId="0" borderId="55" xfId="180" applyNumberFormat="1" applyFont="1" applyFill="1" applyBorder="1" applyAlignment="1" applyProtection="1">
      <alignment horizontal="right" vertical="top"/>
      <protection hidden="1"/>
    </xf>
    <xf numFmtId="174" fontId="142" fillId="0" borderId="56" xfId="180" applyNumberFormat="1" applyFont="1" applyFill="1" applyBorder="1" applyAlignment="1" applyProtection="1">
      <alignment horizontal="right" vertical="top"/>
      <protection hidden="1"/>
    </xf>
    <xf numFmtId="0" fontId="146" fillId="0" borderId="52" xfId="0" applyFont="1" applyFill="1" applyBorder="1" applyAlignment="1" applyProtection="1">
      <alignment vertical="top"/>
      <protection hidden="1"/>
    </xf>
    <xf numFmtId="0" fontId="146" fillId="0" borderId="58" xfId="0" applyFont="1" applyFill="1" applyBorder="1" applyAlignment="1" applyProtection="1">
      <alignment horizontal="center" vertical="top"/>
      <protection hidden="1"/>
    </xf>
    <xf numFmtId="0" fontId="146" fillId="0" borderId="55" xfId="0" applyFont="1" applyFill="1" applyBorder="1" applyAlignment="1" applyProtection="1">
      <alignment horizontal="center" vertical="top"/>
      <protection hidden="1"/>
    </xf>
    <xf numFmtId="220" fontId="146" fillId="0" borderId="55" xfId="180" applyNumberFormat="1" applyFont="1" applyFill="1" applyBorder="1" applyAlignment="1" applyProtection="1">
      <alignment horizontal="right" vertical="top"/>
      <protection hidden="1"/>
    </xf>
    <xf numFmtId="174" fontId="146" fillId="0" borderId="56" xfId="180" applyNumberFormat="1" applyFont="1" applyFill="1" applyBorder="1" applyAlignment="1" applyProtection="1">
      <alignment horizontal="right" vertical="top"/>
      <protection hidden="1"/>
    </xf>
    <xf numFmtId="0" fontId="161" fillId="0" borderId="52" xfId="0" applyFont="1" applyFill="1" applyBorder="1" applyAlignment="1" applyProtection="1">
      <alignment vertical="top"/>
      <protection hidden="1"/>
    </xf>
    <xf numFmtId="0" fontId="161" fillId="0" borderId="55" xfId="0" applyFont="1" applyFill="1" applyBorder="1" applyAlignment="1" applyProtection="1">
      <alignment horizontal="center" vertical="top"/>
      <protection hidden="1"/>
    </xf>
    <xf numFmtId="220" fontId="146" fillId="0" borderId="52" xfId="180" applyNumberFormat="1" applyFont="1" applyFill="1" applyBorder="1" applyAlignment="1" applyProtection="1">
      <alignment horizontal="right" vertical="top"/>
      <protection hidden="1"/>
    </xf>
    <xf numFmtId="220" fontId="146" fillId="0" borderId="0" xfId="180" applyNumberFormat="1" applyFont="1" applyFill="1" applyAlignment="1" applyProtection="1">
      <alignment horizontal="right"/>
      <protection hidden="1"/>
    </xf>
    <xf numFmtId="174" fontId="146" fillId="0" borderId="0" xfId="180" applyNumberFormat="1" applyFont="1" applyFill="1" applyAlignment="1" applyProtection="1">
      <alignment horizontal="right"/>
      <protection hidden="1"/>
    </xf>
    <xf numFmtId="43" fontId="146" fillId="0" borderId="0" xfId="115" applyFont="1" applyFill="1" applyAlignment="1" applyProtection="1">
      <alignment horizontal="right"/>
      <protection hidden="1"/>
    </xf>
    <xf numFmtId="0" fontId="146" fillId="0" borderId="63" xfId="0" applyFont="1" applyFill="1" applyBorder="1" applyAlignment="1" applyProtection="1">
      <alignment horizontal="center" vertical="center" wrapText="1"/>
      <protection hidden="1"/>
    </xf>
    <xf numFmtId="0" fontId="142" fillId="0" borderId="50" xfId="0" applyFont="1" applyFill="1" applyBorder="1" applyAlignment="1" applyProtection="1">
      <alignment horizontal="center" vertical="top"/>
      <protection hidden="1"/>
    </xf>
    <xf numFmtId="0" fontId="161" fillId="0" borderId="54" xfId="0" applyFont="1" applyFill="1" applyBorder="1" applyAlignment="1" applyProtection="1">
      <alignment horizontal="center" vertical="top"/>
      <protection hidden="1"/>
    </xf>
    <xf numFmtId="174" fontId="146" fillId="0" borderId="56" xfId="180" applyNumberFormat="1" applyFont="1" applyFill="1" applyBorder="1" applyAlignment="1" applyProtection="1">
      <alignment horizontal="center" vertical="center"/>
      <protection hidden="1"/>
    </xf>
    <xf numFmtId="0" fontId="142" fillId="0" borderId="52" xfId="0" applyFont="1" applyFill="1" applyBorder="1" applyAlignment="1" applyProtection="1">
      <alignment horizontal="center" vertical="top" wrapText="1"/>
      <protection hidden="1"/>
    </xf>
    <xf numFmtId="174" fontId="146" fillId="0" borderId="54" xfId="180" applyNumberFormat="1" applyFont="1" applyFill="1" applyBorder="1" applyAlignment="1" applyProtection="1">
      <alignment horizontal="right" vertical="top"/>
      <protection hidden="1"/>
    </xf>
    <xf numFmtId="0" fontId="0" fillId="0" borderId="0" xfId="0" applyAlignment="1">
      <alignment horizontal="center"/>
    </xf>
    <xf numFmtId="0" fontId="149" fillId="0" borderId="123" xfId="0" applyNumberFormat="1" applyFont="1" applyBorder="1" applyAlignment="1">
      <alignment horizontal="center" vertical="center"/>
    </xf>
    <xf numFmtId="0" fontId="149" fillId="0" borderId="112" xfId="0" applyNumberFormat="1" applyFont="1" applyBorder="1" applyAlignment="1">
      <alignment horizontal="center" vertical="center"/>
    </xf>
    <xf numFmtId="0" fontId="149" fillId="0" borderId="113" xfId="0" applyNumberFormat="1" applyFont="1" applyBorder="1" applyAlignment="1">
      <alignment horizontal="center" vertical="center"/>
    </xf>
    <xf numFmtId="0" fontId="149" fillId="0" borderId="113" xfId="115" applyNumberFormat="1" applyFont="1" applyBorder="1" applyAlignment="1">
      <alignment horizontal="center" vertical="center"/>
    </xf>
    <xf numFmtId="0" fontId="149" fillId="0" borderId="114" xfId="115" applyNumberFormat="1" applyFont="1" applyBorder="1" applyAlignment="1">
      <alignment horizontal="center" vertical="center"/>
    </xf>
    <xf numFmtId="0" fontId="148" fillId="0" borderId="35" xfId="0" applyNumberFormat="1" applyFont="1" applyBorder="1" applyAlignment="1">
      <alignment horizontal="right" vertical="center"/>
    </xf>
    <xf numFmtId="0" fontId="149" fillId="0" borderId="111" xfId="0" applyNumberFormat="1" applyFont="1" applyBorder="1" applyAlignment="1">
      <alignment horizontal="left" vertical="center"/>
    </xf>
    <xf numFmtId="0" fontId="149" fillId="0" borderId="110" xfId="0" applyNumberFormat="1" applyFont="1" applyBorder="1" applyAlignment="1">
      <alignment horizontal="left" vertical="center"/>
    </xf>
    <xf numFmtId="0" fontId="163" fillId="0" borderId="88" xfId="0" applyFont="1" applyBorder="1"/>
    <xf numFmtId="0" fontId="163" fillId="0" borderId="124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46" fillId="0" borderId="48" xfId="0" applyFont="1" applyFill="1" applyBorder="1" applyAlignment="1" applyProtection="1">
      <alignment horizontal="left" vertical="top"/>
      <protection hidden="1"/>
    </xf>
    <xf numFmtId="0" fontId="142" fillId="0" borderId="48" xfId="0" applyFont="1" applyFill="1" applyBorder="1" applyAlignment="1" applyProtection="1">
      <alignment horizontal="left" vertical="top"/>
      <protection hidden="1"/>
    </xf>
    <xf numFmtId="0" fontId="0" fillId="0" borderId="0" xfId="0" applyFont="1"/>
    <xf numFmtId="0" fontId="149" fillId="0" borderId="84" xfId="0" applyFont="1" applyBorder="1"/>
    <xf numFmtId="0" fontId="149" fillId="0" borderId="0" xfId="0" applyFont="1" applyBorder="1"/>
    <xf numFmtId="0" fontId="148" fillId="0" borderId="42" xfId="0" applyNumberFormat="1" applyFont="1" applyBorder="1" applyAlignment="1">
      <alignment horizontal="left" vertical="center"/>
    </xf>
    <xf numFmtId="0" fontId="148" fillId="0" borderId="43" xfId="0" applyNumberFormat="1" applyFont="1" applyBorder="1" applyAlignment="1">
      <alignment horizontal="center" vertical="center"/>
    </xf>
    <xf numFmtId="0" fontId="148" fillId="0" borderId="44" xfId="0" applyNumberFormat="1" applyFont="1" applyBorder="1" applyAlignment="1">
      <alignment horizontal="center" vertical="center"/>
    </xf>
    <xf numFmtId="0" fontId="148" fillId="0" borderId="34" xfId="0" applyNumberFormat="1" applyFont="1" applyBorder="1" applyAlignment="1">
      <alignment horizontal="center" vertical="center"/>
    </xf>
    <xf numFmtId="43" fontId="148" fillId="0" borderId="34" xfId="115" applyFont="1" applyBorder="1" applyAlignment="1">
      <alignment horizontal="center" vertical="center"/>
    </xf>
    <xf numFmtId="43" fontId="148" fillId="0" borderId="70" xfId="11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4" fillId="0" borderId="0" xfId="841" applyFont="1" applyFill="1" applyAlignment="1" applyProtection="1">
      <alignment horizontal="center" vertical="center"/>
      <protection hidden="1"/>
    </xf>
    <xf numFmtId="167" fontId="0" fillId="0" borderId="0" xfId="0" applyNumberFormat="1"/>
    <xf numFmtId="0" fontId="149" fillId="0" borderId="35" xfId="0" applyFont="1" applyBorder="1" applyAlignment="1">
      <alignment horizontal="center" vertical="center"/>
    </xf>
    <xf numFmtId="0" fontId="149" fillId="0" borderId="67" xfId="0" applyFont="1" applyBorder="1" applyAlignment="1">
      <alignment horizontal="right" vertical="center"/>
    </xf>
    <xf numFmtId="167" fontId="0" fillId="0" borderId="0" xfId="0" applyNumberFormat="1" applyBorder="1" applyAlignment="1">
      <alignment horizontal="center" vertical="center"/>
    </xf>
    <xf numFmtId="221" fontId="64" fillId="0" borderId="15" xfId="841" applyNumberFormat="1" applyFont="1" applyBorder="1" applyAlignment="1">
      <alignment horizontal="center"/>
    </xf>
    <xf numFmtId="0" fontId="24" fillId="0" borderId="0" xfId="841" applyBorder="1"/>
    <xf numFmtId="0" fontId="24" fillId="0" borderId="15" xfId="841" applyBorder="1"/>
    <xf numFmtId="222" fontId="26" fillId="0" borderId="125" xfId="841" applyNumberFormat="1" applyFont="1" applyBorder="1"/>
    <xf numFmtId="0" fontId="26" fillId="0" borderId="126" xfId="841" applyFont="1" applyBorder="1"/>
    <xf numFmtId="222" fontId="26" fillId="0" borderId="128" xfId="841" applyNumberFormat="1" applyFont="1" applyBorder="1" applyAlignment="1">
      <alignment horizontal="center"/>
    </xf>
    <xf numFmtId="0" fontId="26" fillId="0" borderId="124" xfId="841" applyFont="1" applyBorder="1" applyAlignment="1">
      <alignment horizontal="center"/>
    </xf>
    <xf numFmtId="0" fontId="26" fillId="0" borderId="124" xfId="841" applyFont="1" applyFill="1" applyBorder="1" applyAlignment="1">
      <alignment horizontal="center"/>
    </xf>
    <xf numFmtId="0" fontId="24" fillId="0" borderId="0" xfId="841"/>
    <xf numFmtId="222" fontId="26" fillId="0" borderId="129" xfId="841" applyNumberFormat="1" applyFont="1" applyBorder="1"/>
    <xf numFmtId="222" fontId="26" fillId="0" borderId="7" xfId="841" applyNumberFormat="1" applyFont="1" applyBorder="1"/>
    <xf numFmtId="0" fontId="164" fillId="0" borderId="124" xfId="841" applyFont="1" applyBorder="1"/>
    <xf numFmtId="0" fontId="26" fillId="0" borderId="130" xfId="841" applyFont="1" applyBorder="1"/>
    <xf numFmtId="0" fontId="24" fillId="0" borderId="130" xfId="841" applyBorder="1"/>
    <xf numFmtId="222" fontId="24" fillId="0" borderId="131" xfId="841" applyNumberFormat="1" applyBorder="1"/>
    <xf numFmtId="223" fontId="0" fillId="0" borderId="131" xfId="330" applyNumberFormat="1" applyFont="1" applyBorder="1"/>
    <xf numFmtId="0" fontId="24" fillId="0" borderId="0" xfId="841" applyNumberFormat="1"/>
    <xf numFmtId="43" fontId="24" fillId="0" borderId="0" xfId="841" applyNumberFormat="1"/>
    <xf numFmtId="222" fontId="24" fillId="0" borderId="133" xfId="841" applyNumberFormat="1" applyBorder="1"/>
    <xf numFmtId="223" fontId="0" fillId="0" borderId="133" xfId="330" applyNumberFormat="1" applyFont="1" applyBorder="1"/>
    <xf numFmtId="223" fontId="24" fillId="0" borderId="133" xfId="330" applyNumberFormat="1" applyFont="1" applyBorder="1"/>
    <xf numFmtId="223" fontId="165" fillId="0" borderId="134" xfId="330" applyNumberFormat="1" applyFont="1" applyBorder="1"/>
    <xf numFmtId="222" fontId="24" fillId="0" borderId="134" xfId="841" applyNumberFormat="1" applyBorder="1"/>
    <xf numFmtId="222" fontId="24" fillId="0" borderId="31" xfId="841" applyNumberFormat="1" applyFont="1" applyBorder="1" applyAlignment="1">
      <alignment horizontal="center" vertical="center"/>
    </xf>
    <xf numFmtId="0" fontId="165" fillId="0" borderId="31" xfId="841" applyFont="1" applyBorder="1"/>
    <xf numFmtId="0" fontId="24" fillId="0" borderId="31" xfId="841" applyBorder="1" applyAlignment="1">
      <alignment horizontal="center"/>
    </xf>
    <xf numFmtId="222" fontId="24" fillId="0" borderId="38" xfId="841" applyNumberFormat="1" applyFont="1" applyBorder="1" applyAlignment="1">
      <alignment horizontal="center" vertical="center"/>
    </xf>
    <xf numFmtId="0" fontId="165" fillId="0" borderId="38" xfId="841" applyFont="1" applyBorder="1"/>
    <xf numFmtId="0" fontId="24" fillId="0" borderId="38" xfId="841" applyBorder="1" applyAlignment="1">
      <alignment horizontal="center"/>
    </xf>
    <xf numFmtId="222" fontId="24" fillId="0" borderId="0" xfId="841" applyNumberFormat="1" applyBorder="1"/>
    <xf numFmtId="0" fontId="165" fillId="0" borderId="0" xfId="841" applyFont="1"/>
    <xf numFmtId="0" fontId="24" fillId="0" borderId="0" xfId="841" applyAlignment="1">
      <alignment horizontal="center"/>
    </xf>
    <xf numFmtId="222" fontId="24" fillId="0" borderId="0" xfId="841" applyNumberFormat="1" applyAlignment="1">
      <alignment horizontal="center"/>
    </xf>
    <xf numFmtId="0" fontId="2" fillId="0" borderId="0" xfId="1221"/>
    <xf numFmtId="0" fontId="159" fillId="0" borderId="135" xfId="1222" applyFont="1" applyFill="1" applyBorder="1" applyAlignment="1">
      <alignment horizontal="center" vertical="center" wrapText="1"/>
    </xf>
    <xf numFmtId="0" fontId="159" fillId="0" borderId="136" xfId="1222" applyFont="1" applyFill="1" applyBorder="1" applyAlignment="1">
      <alignment horizontal="center" vertical="center" wrapText="1"/>
    </xf>
    <xf numFmtId="0" fontId="159" fillId="0" borderId="137" xfId="1222" applyFont="1" applyFill="1" applyBorder="1" applyAlignment="1">
      <alignment horizontal="center" vertical="center" wrapText="1"/>
    </xf>
    <xf numFmtId="0" fontId="2" fillId="0" borderId="0" xfId="1221" applyAlignment="1">
      <alignment wrapText="1"/>
    </xf>
    <xf numFmtId="0" fontId="2" fillId="0" borderId="138" xfId="1221" quotePrefix="1" applyFill="1" applyBorder="1" applyAlignment="1">
      <alignment horizontal="center"/>
    </xf>
    <xf numFmtId="0" fontId="2" fillId="0" borderId="139" xfId="1221" applyFill="1" applyBorder="1"/>
    <xf numFmtId="0" fontId="2" fillId="0" borderId="139" xfId="1221" applyFill="1" applyBorder="1" applyAlignment="1">
      <alignment horizontal="center"/>
    </xf>
    <xf numFmtId="43" fontId="0" fillId="0" borderId="139" xfId="1223" applyFont="1" applyFill="1" applyBorder="1"/>
    <xf numFmtId="43" fontId="0" fillId="0" borderId="140" xfId="1223" applyFont="1" applyFill="1" applyBorder="1"/>
    <xf numFmtId="0" fontId="2" fillId="0" borderId="67" xfId="1221" quotePrefix="1" applyFill="1" applyBorder="1" applyAlignment="1">
      <alignment horizontal="center"/>
    </xf>
    <xf numFmtId="0" fontId="2" fillId="0" borderId="33" xfId="1221" applyFill="1" applyBorder="1"/>
    <xf numFmtId="0" fontId="2" fillId="0" borderId="35" xfId="1221" applyFill="1" applyBorder="1" applyAlignment="1">
      <alignment horizontal="center"/>
    </xf>
    <xf numFmtId="43" fontId="0" fillId="0" borderId="33" xfId="1223" applyFont="1" applyFill="1" applyBorder="1"/>
    <xf numFmtId="43" fontId="0" fillId="0" borderId="68" xfId="1223" applyFont="1" applyFill="1" applyBorder="1"/>
    <xf numFmtId="0" fontId="167" fillId="0" borderId="33" xfId="1221" applyFont="1" applyFill="1" applyBorder="1"/>
    <xf numFmtId="0" fontId="168" fillId="0" borderId="0" xfId="1224" applyFont="1" applyFill="1" applyBorder="1"/>
    <xf numFmtId="0" fontId="169" fillId="0" borderId="0" xfId="1224" applyFont="1" applyFill="1" applyBorder="1"/>
    <xf numFmtId="0" fontId="2" fillId="0" borderId="122" xfId="1221" quotePrefix="1" applyFill="1" applyBorder="1" applyAlignment="1">
      <alignment horizontal="center"/>
    </xf>
    <xf numFmtId="0" fontId="2" fillId="0" borderId="96" xfId="1221" applyFill="1" applyBorder="1"/>
    <xf numFmtId="0" fontId="2" fillId="0" borderId="96" xfId="1221" applyFill="1" applyBorder="1" applyAlignment="1">
      <alignment horizontal="center"/>
    </xf>
    <xf numFmtId="43" fontId="0" fillId="0" borderId="96" xfId="1223" applyFont="1" applyFill="1" applyBorder="1"/>
    <xf numFmtId="43" fontId="0" fillId="0" borderId="109" xfId="1223" applyFont="1" applyFill="1" applyBorder="1"/>
    <xf numFmtId="0" fontId="54" fillId="0" borderId="0" xfId="1225" applyFont="1"/>
    <xf numFmtId="0" fontId="170" fillId="0" borderId="0" xfId="1225" applyFont="1" applyAlignment="1">
      <alignment horizontal="center"/>
    </xf>
    <xf numFmtId="0" fontId="169" fillId="0" borderId="0" xfId="1225" applyFont="1"/>
    <xf numFmtId="2" fontId="169" fillId="0" borderId="0" xfId="1225" applyNumberFormat="1" applyFont="1" applyAlignment="1"/>
    <xf numFmtId="0" fontId="171" fillId="0" borderId="0" xfId="1222" applyFont="1" applyBorder="1"/>
    <xf numFmtId="0" fontId="169" fillId="0" borderId="0" xfId="1225" applyFont="1" applyAlignment="1">
      <alignment horizontal="left"/>
    </xf>
    <xf numFmtId="2" fontId="169" fillId="0" borderId="0" xfId="1225" applyNumberFormat="1" applyFont="1" applyAlignment="1">
      <alignment horizontal="left"/>
    </xf>
    <xf numFmtId="1" fontId="169" fillId="0" borderId="0" xfId="1225" applyNumberFormat="1" applyFont="1" applyAlignment="1"/>
    <xf numFmtId="0" fontId="169" fillId="0" borderId="0" xfId="1225" applyFont="1" applyAlignment="1"/>
    <xf numFmtId="0" fontId="54" fillId="0" borderId="0" xfId="1225" applyFont="1" applyAlignment="1"/>
    <xf numFmtId="0" fontId="54" fillId="0" borderId="0" xfId="1225" quotePrefix="1" applyFont="1"/>
    <xf numFmtId="0" fontId="172" fillId="0" borderId="0" xfId="1225" applyFont="1" applyBorder="1" applyAlignment="1">
      <alignment horizontal="center"/>
    </xf>
    <xf numFmtId="0" fontId="173" fillId="0" borderId="0" xfId="1225" applyFont="1" applyBorder="1"/>
    <xf numFmtId="0" fontId="54" fillId="0" borderId="0" xfId="1225" applyFont="1" applyBorder="1" applyAlignment="1">
      <alignment horizontal="center"/>
    </xf>
    <xf numFmtId="0" fontId="54" fillId="0" borderId="0" xfId="1225" applyFont="1" applyBorder="1"/>
    <xf numFmtId="224" fontId="54" fillId="0" borderId="0" xfId="1225" applyNumberFormat="1" applyFont="1" applyBorder="1"/>
    <xf numFmtId="0" fontId="172" fillId="0" borderId="0" xfId="1225" applyFont="1" applyAlignment="1">
      <alignment horizontal="center"/>
    </xf>
    <xf numFmtId="0" fontId="173" fillId="0" borderId="0" xfId="1225" applyFont="1"/>
    <xf numFmtId="225" fontId="54" fillId="0" borderId="0" xfId="1222" applyNumberFormat="1" applyFont="1" applyBorder="1" applyAlignment="1">
      <alignment horizontal="left" vertical="center"/>
    </xf>
    <xf numFmtId="218" fontId="54" fillId="0" borderId="0" xfId="1225" applyNumberFormat="1" applyFont="1"/>
    <xf numFmtId="224" fontId="54" fillId="0" borderId="0" xfId="1225" applyNumberFormat="1" applyFont="1"/>
    <xf numFmtId="3" fontId="54" fillId="41" borderId="0" xfId="1225" applyNumberFormat="1" applyFont="1" applyFill="1"/>
    <xf numFmtId="224" fontId="54" fillId="0" borderId="0" xfId="1225" applyNumberFormat="1" applyFont="1" applyAlignment="1">
      <alignment horizontal="left"/>
    </xf>
    <xf numFmtId="4" fontId="54" fillId="41" borderId="0" xfId="1225" applyNumberFormat="1" applyFont="1" applyFill="1"/>
    <xf numFmtId="3" fontId="54" fillId="0" borderId="0" xfId="1225" applyNumberFormat="1" applyFont="1"/>
    <xf numFmtId="0" fontId="172" fillId="0" borderId="0" xfId="1225" applyFont="1" applyAlignment="1">
      <alignment horizontal="right"/>
    </xf>
    <xf numFmtId="3" fontId="54" fillId="40" borderId="0" xfId="1225" applyNumberFormat="1" applyFont="1" applyFill="1"/>
    <xf numFmtId="0" fontId="54" fillId="0" borderId="0" xfId="1225" applyFont="1" applyAlignment="1">
      <alignment horizontal="right"/>
    </xf>
    <xf numFmtId="226" fontId="54" fillId="0" borderId="0" xfId="1225" applyNumberFormat="1" applyFont="1"/>
    <xf numFmtId="1" fontId="54" fillId="40" borderId="0" xfId="1225" applyNumberFormat="1" applyFont="1" applyFill="1"/>
    <xf numFmtId="1" fontId="54" fillId="0" borderId="0" xfId="1225" applyNumberFormat="1" applyFont="1"/>
    <xf numFmtId="0" fontId="54" fillId="0" borderId="0" xfId="1225" quotePrefix="1" applyFont="1" applyAlignment="1">
      <alignment horizontal="center"/>
    </xf>
    <xf numFmtId="3" fontId="54" fillId="0" borderId="0" xfId="1225" quotePrefix="1" applyNumberFormat="1" applyFont="1" applyAlignment="1">
      <alignment horizontal="center"/>
    </xf>
    <xf numFmtId="3" fontId="54" fillId="0" borderId="0" xfId="1225" applyNumberFormat="1" applyFont="1" applyAlignment="1">
      <alignment horizontal="center"/>
    </xf>
    <xf numFmtId="4" fontId="54" fillId="0" borderId="0" xfId="1225" applyNumberFormat="1" applyFont="1"/>
    <xf numFmtId="4" fontId="54" fillId="0" borderId="37" xfId="1225" applyNumberFormat="1" applyFont="1" applyBorder="1"/>
    <xf numFmtId="0" fontId="54" fillId="0" borderId="0" xfId="1225" applyFont="1" applyAlignment="1">
      <alignment horizontal="center"/>
    </xf>
    <xf numFmtId="4" fontId="54" fillId="0" borderId="0" xfId="1225" applyNumberFormat="1" applyFont="1" applyAlignment="1">
      <alignment horizontal="center"/>
    </xf>
    <xf numFmtId="4" fontId="54" fillId="0" borderId="0" xfId="1225" applyNumberFormat="1" applyFont="1" applyAlignment="1">
      <alignment horizontal="right"/>
    </xf>
    <xf numFmtId="0" fontId="54" fillId="0" borderId="0" xfId="1225" applyFont="1" applyAlignment="1">
      <alignment horizontal="left"/>
    </xf>
    <xf numFmtId="43" fontId="54" fillId="0" borderId="0" xfId="1225" applyNumberFormat="1" applyFont="1"/>
    <xf numFmtId="0" fontId="174" fillId="0" borderId="0" xfId="1225" applyFont="1" applyBorder="1"/>
    <xf numFmtId="0" fontId="169" fillId="0" borderId="0" xfId="1225" applyFont="1" applyBorder="1"/>
    <xf numFmtId="0" fontId="173" fillId="0" borderId="141" xfId="1225" applyFont="1" applyBorder="1"/>
    <xf numFmtId="0" fontId="54" fillId="0" borderId="142" xfId="1225" applyFont="1" applyBorder="1"/>
    <xf numFmtId="224" fontId="54" fillId="0" borderId="142" xfId="1225" applyNumberFormat="1" applyFont="1" applyBorder="1"/>
    <xf numFmtId="0" fontId="54" fillId="0" borderId="143" xfId="1225" applyFont="1" applyBorder="1"/>
    <xf numFmtId="225" fontId="54" fillId="0" borderId="88" xfId="1222" applyNumberFormat="1" applyFont="1" applyBorder="1" applyAlignment="1">
      <alignment horizontal="left" vertical="center"/>
    </xf>
    <xf numFmtId="0" fontId="54" fillId="0" borderId="0" xfId="1225" quotePrefix="1" applyFont="1" applyBorder="1"/>
    <xf numFmtId="3" fontId="54" fillId="0" borderId="0" xfId="1225" applyNumberFormat="1" applyFont="1" applyBorder="1"/>
    <xf numFmtId="0" fontId="54" fillId="0" borderId="0" xfId="1225" quotePrefix="1" applyFont="1" applyBorder="1" applyAlignment="1">
      <alignment horizontal="right"/>
    </xf>
    <xf numFmtId="43" fontId="54" fillId="0" borderId="0" xfId="1225" applyNumberFormat="1" applyFont="1" applyBorder="1"/>
    <xf numFmtId="39" fontId="54" fillId="0" borderId="0" xfId="1225" applyNumberFormat="1" applyFont="1" applyBorder="1"/>
    <xf numFmtId="224" fontId="54" fillId="0" borderId="0" xfId="1225" quotePrefix="1" applyNumberFormat="1" applyFont="1" applyBorder="1"/>
    <xf numFmtId="4" fontId="54" fillId="0" borderId="0" xfId="1225" applyNumberFormat="1" applyFont="1" applyBorder="1"/>
    <xf numFmtId="0" fontId="54" fillId="0" borderId="88" xfId="1225" applyFont="1" applyBorder="1"/>
    <xf numFmtId="0" fontId="54" fillId="0" borderId="32" xfId="1225" applyFont="1" applyBorder="1"/>
    <xf numFmtId="0" fontId="54" fillId="0" borderId="37" xfId="1225" applyFont="1" applyBorder="1"/>
    <xf numFmtId="0" fontId="54" fillId="0" borderId="37" xfId="1225" quotePrefix="1" applyFont="1" applyBorder="1"/>
    <xf numFmtId="3" fontId="54" fillId="0" borderId="37" xfId="1225" applyNumberFormat="1" applyFont="1" applyBorder="1"/>
    <xf numFmtId="0" fontId="54" fillId="0" borderId="37" xfId="1225" quotePrefix="1" applyFont="1" applyBorder="1" applyAlignment="1">
      <alignment horizontal="right"/>
    </xf>
    <xf numFmtId="43" fontId="54" fillId="0" borderId="37" xfId="1225" applyNumberFormat="1" applyFont="1" applyBorder="1"/>
    <xf numFmtId="39" fontId="54" fillId="0" borderId="37" xfId="1225" applyNumberFormat="1" applyFont="1" applyBorder="1"/>
    <xf numFmtId="0" fontId="54" fillId="0" borderId="37" xfId="1225" applyFont="1" applyBorder="1" applyAlignment="1">
      <alignment horizontal="center"/>
    </xf>
    <xf numFmtId="224" fontId="54" fillId="0" borderId="37" xfId="1225" applyNumberFormat="1" applyFont="1" applyBorder="1"/>
    <xf numFmtId="224" fontId="54" fillId="0" borderId="37" xfId="1225" quotePrefix="1" applyNumberFormat="1" applyFont="1" applyBorder="1"/>
    <xf numFmtId="167" fontId="140" fillId="0" borderId="0" xfId="0" applyNumberFormat="1" applyFont="1" applyFill="1" applyProtection="1">
      <protection hidden="1"/>
    </xf>
    <xf numFmtId="0" fontId="26" fillId="0" borderId="132" xfId="841" applyFont="1" applyBorder="1"/>
    <xf numFmtId="0" fontId="24" fillId="0" borderId="145" xfId="841" applyNumberFormat="1" applyBorder="1"/>
    <xf numFmtId="2" fontId="24" fillId="0" borderId="145" xfId="841" applyNumberFormat="1" applyBorder="1"/>
    <xf numFmtId="223" fontId="0" fillId="0" borderId="145" xfId="330" applyNumberFormat="1" applyFont="1" applyBorder="1"/>
    <xf numFmtId="0" fontId="24" fillId="0" borderId="146" xfId="841" applyNumberFormat="1" applyBorder="1"/>
    <xf numFmtId="2" fontId="24" fillId="0" borderId="146" xfId="841" applyNumberFormat="1" applyBorder="1"/>
    <xf numFmtId="223" fontId="0" fillId="0" borderId="146" xfId="330" applyNumberFormat="1" applyFont="1" applyBorder="1"/>
    <xf numFmtId="0" fontId="24" fillId="0" borderId="147" xfId="841" applyNumberFormat="1" applyBorder="1"/>
    <xf numFmtId="2" fontId="165" fillId="0" borderId="147" xfId="330" applyNumberFormat="1" applyFont="1" applyBorder="1"/>
    <xf numFmtId="0" fontId="24" fillId="0" borderId="31" xfId="841" applyBorder="1"/>
    <xf numFmtId="0" fontId="24" fillId="0" borderId="38" xfId="841" applyBorder="1"/>
    <xf numFmtId="0" fontId="0" fillId="40" borderId="0" xfId="0" applyFill="1"/>
    <xf numFmtId="0" fontId="148" fillId="0" borderId="88" xfId="0" applyNumberFormat="1" applyFont="1" applyBorder="1" applyAlignment="1">
      <alignment horizontal="right" vertical="center"/>
    </xf>
    <xf numFmtId="0" fontId="175" fillId="0" borderId="0" xfId="0" applyFont="1" applyFill="1" applyAlignment="1">
      <alignment horizontal="center"/>
    </xf>
    <xf numFmtId="0" fontId="175" fillId="0" borderId="0" xfId="0" applyFont="1" applyFill="1" applyAlignment="1"/>
    <xf numFmtId="0" fontId="146" fillId="0" borderId="51" xfId="0" applyFont="1" applyFill="1" applyBorder="1" applyAlignment="1" applyProtection="1">
      <alignment horizontal="left" vertical="top"/>
      <protection hidden="1"/>
    </xf>
    <xf numFmtId="0" fontId="126" fillId="0" borderId="108" xfId="0" applyFont="1" applyFill="1" applyBorder="1" applyAlignment="1"/>
    <xf numFmtId="0" fontId="142" fillId="0" borderId="50" xfId="0" applyFont="1" applyFill="1" applyBorder="1" applyAlignment="1" applyProtection="1">
      <alignment horizontal="left" vertical="top"/>
      <protection hidden="1"/>
    </xf>
    <xf numFmtId="0" fontId="146" fillId="0" borderId="51" xfId="0" applyFont="1" applyFill="1" applyBorder="1" applyAlignment="1" applyProtection="1">
      <alignment horizontal="center" vertical="top"/>
      <protection hidden="1"/>
    </xf>
    <xf numFmtId="0" fontId="176" fillId="0" borderId="35" xfId="841" applyFont="1" applyFill="1" applyBorder="1" applyAlignment="1" applyProtection="1">
      <alignment vertical="center"/>
      <protection hidden="1"/>
    </xf>
    <xf numFmtId="0" fontId="176" fillId="0" borderId="33" xfId="841" applyFont="1" applyFill="1" applyBorder="1" applyAlignment="1" applyProtection="1">
      <alignment horizontal="center" vertical="center"/>
      <protection hidden="1"/>
    </xf>
    <xf numFmtId="174" fontId="176" fillId="0" borderId="33" xfId="198" applyNumberFormat="1" applyFont="1" applyFill="1" applyBorder="1" applyAlignment="1" applyProtection="1">
      <alignment vertical="center"/>
      <protection hidden="1"/>
    </xf>
    <xf numFmtId="0" fontId="1" fillId="0" borderId="33" xfId="1221" applyFont="1" applyFill="1" applyBorder="1"/>
    <xf numFmtId="0" fontId="146" fillId="0" borderId="108" xfId="0" applyFont="1" applyFill="1" applyBorder="1" applyAlignment="1" applyProtection="1">
      <alignment horizontal="center" vertical="top"/>
      <protection hidden="1"/>
    </xf>
    <xf numFmtId="43" fontId="148" fillId="0" borderId="35" xfId="115" applyFont="1" applyBorder="1" applyAlignment="1">
      <alignment horizontal="center" vertical="center"/>
    </xf>
    <xf numFmtId="43" fontId="148" fillId="0" borderId="124" xfId="115" applyFont="1" applyBorder="1" applyAlignment="1">
      <alignment horizontal="center" vertical="center"/>
    </xf>
    <xf numFmtId="43" fontId="148" fillId="0" borderId="120" xfId="115" applyFont="1" applyBorder="1" applyAlignment="1">
      <alignment horizontal="center" vertical="center"/>
    </xf>
    <xf numFmtId="167" fontId="148" fillId="0" borderId="0" xfId="0" applyNumberFormat="1" applyFont="1" applyBorder="1" applyAlignment="1">
      <alignment horizontal="center" vertical="center"/>
    </xf>
    <xf numFmtId="43" fontId="148" fillId="0" borderId="79" xfId="115" applyFont="1" applyBorder="1" applyAlignment="1">
      <alignment horizontal="center" vertical="center"/>
    </xf>
    <xf numFmtId="0" fontId="148" fillId="0" borderId="67" xfId="0" applyFont="1" applyBorder="1" applyAlignment="1">
      <alignment horizontal="right" vertical="center"/>
    </xf>
    <xf numFmtId="0" fontId="148" fillId="0" borderId="35" xfId="0" applyFont="1" applyBorder="1"/>
    <xf numFmtId="0" fontId="148" fillId="0" borderId="35" xfId="0" applyFont="1" applyBorder="1" applyAlignment="1">
      <alignment horizontal="right" vertical="center"/>
    </xf>
    <xf numFmtId="0" fontId="148" fillId="0" borderId="39" xfId="0" applyFont="1" applyBorder="1"/>
    <xf numFmtId="0" fontId="148" fillId="0" borderId="40" xfId="0" applyFont="1" applyBorder="1"/>
    <xf numFmtId="43" fontId="148" fillId="0" borderId="68" xfId="0" applyNumberFormat="1" applyFont="1" applyBorder="1"/>
    <xf numFmtId="0" fontId="148" fillId="0" borderId="35" xfId="0" applyFont="1" applyBorder="1" applyAlignment="1">
      <alignment vertical="center"/>
    </xf>
    <xf numFmtId="223" fontId="24" fillId="0" borderId="0" xfId="841" applyNumberFormat="1"/>
    <xf numFmtId="223" fontId="24" fillId="0" borderId="37" xfId="841" applyNumberFormat="1" applyBorder="1"/>
    <xf numFmtId="0" fontId="24" fillId="0" borderId="0" xfId="841" quotePrefix="1"/>
    <xf numFmtId="227" fontId="177" fillId="0" borderId="0" xfId="841" applyNumberFormat="1" applyFont="1"/>
    <xf numFmtId="0" fontId="149" fillId="0" borderId="84" xfId="0" applyFont="1" applyBorder="1" applyAlignment="1">
      <alignment horizontal="center" vertical="center"/>
    </xf>
    <xf numFmtId="165" fontId="54" fillId="0" borderId="0" xfId="180" applyNumberFormat="1" applyFont="1"/>
    <xf numFmtId="165" fontId="54" fillId="0" borderId="37" xfId="180" applyNumberFormat="1" applyFont="1" applyBorder="1"/>
    <xf numFmtId="0" fontId="0" fillId="0" borderId="108" xfId="0" applyBorder="1" applyAlignment="1">
      <alignment horizontal="center"/>
    </xf>
    <xf numFmtId="43" fontId="0" fillId="0" borderId="108" xfId="115" applyFont="1" applyBorder="1" applyAlignment="1">
      <alignment horizontal="center"/>
    </xf>
    <xf numFmtId="0" fontId="149" fillId="0" borderId="108" xfId="0" applyFont="1" applyFill="1" applyBorder="1" applyAlignment="1">
      <alignment horizontal="center"/>
    </xf>
    <xf numFmtId="0" fontId="149" fillId="0" borderId="108" xfId="0" applyFont="1" applyFill="1" applyBorder="1" applyAlignment="1">
      <alignment horizontal="left"/>
    </xf>
    <xf numFmtId="0" fontId="149" fillId="0" borderId="108" xfId="0" applyFont="1" applyFill="1" applyBorder="1"/>
    <xf numFmtId="43" fontId="149" fillId="0" borderId="108" xfId="115" applyFont="1" applyFill="1" applyBorder="1"/>
    <xf numFmtId="0" fontId="148" fillId="0" borderId="108" xfId="0" applyFont="1" applyFill="1" applyBorder="1" applyAlignment="1">
      <alignment horizontal="center"/>
    </xf>
    <xf numFmtId="0" fontId="148" fillId="0" borderId="108" xfId="0" applyFont="1" applyFill="1" applyBorder="1" applyAlignment="1">
      <alignment horizontal="left"/>
    </xf>
    <xf numFmtId="0" fontId="0" fillId="0" borderId="108" xfId="0" applyFill="1" applyBorder="1"/>
    <xf numFmtId="43" fontId="0" fillId="0" borderId="108" xfId="115" applyFont="1" applyFill="1" applyBorder="1"/>
    <xf numFmtId="43" fontId="148" fillId="40" borderId="108" xfId="115" applyFont="1" applyFill="1" applyBorder="1"/>
    <xf numFmtId="0" fontId="0" fillId="40" borderId="108" xfId="0" applyFill="1" applyBorder="1"/>
    <xf numFmtId="43" fontId="149" fillId="40" borderId="108" xfId="115" applyFont="1" applyFill="1" applyBorder="1"/>
    <xf numFmtId="0" fontId="148" fillId="0" borderId="108" xfId="0" applyFont="1" applyFill="1" applyBorder="1"/>
    <xf numFmtId="43" fontId="148" fillId="0" borderId="108" xfId="115" applyFont="1" applyFill="1" applyBorder="1"/>
    <xf numFmtId="43" fontId="54" fillId="0" borderId="108" xfId="115" applyFont="1" applyFill="1" applyBorder="1" applyAlignment="1">
      <alignment horizontal="center"/>
    </xf>
    <xf numFmtId="0" fontId="119" fillId="0" borderId="31" xfId="0" applyFont="1" applyBorder="1" applyAlignment="1">
      <alignment horizontal="left" vertical="center" wrapText="1"/>
    </xf>
    <xf numFmtId="0" fontId="119" fillId="0" borderId="5" xfId="0" applyFont="1" applyBorder="1" applyAlignment="1">
      <alignment horizontal="left" vertical="center" wrapText="1"/>
    </xf>
    <xf numFmtId="0" fontId="119" fillId="0" borderId="38" xfId="0" applyFont="1" applyBorder="1" applyAlignment="1">
      <alignment horizontal="left" vertical="center" wrapText="1"/>
    </xf>
    <xf numFmtId="0" fontId="119" fillId="0" borderId="64" xfId="0" applyFont="1" applyBorder="1" applyAlignment="1">
      <alignment horizontal="left" vertical="center" wrapText="1"/>
    </xf>
    <xf numFmtId="0" fontId="119" fillId="0" borderId="65" xfId="0" applyFont="1" applyBorder="1" applyAlignment="1">
      <alignment horizontal="left" vertical="center" wrapText="1"/>
    </xf>
    <xf numFmtId="0" fontId="119" fillId="0" borderId="66" xfId="0" applyFont="1" applyBorder="1" applyAlignment="1">
      <alignment horizontal="left" vertical="center" wrapText="1"/>
    </xf>
    <xf numFmtId="0" fontId="119" fillId="0" borderId="48" xfId="0" applyFont="1" applyBorder="1" applyAlignment="1">
      <alignment horizontal="left" vertical="center" wrapText="1"/>
    </xf>
    <xf numFmtId="0" fontId="119" fillId="0" borderId="51" xfId="0" applyFont="1" applyBorder="1" applyAlignment="1">
      <alignment horizontal="left" vertical="center" wrapText="1"/>
    </xf>
    <xf numFmtId="0" fontId="118" fillId="0" borderId="51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/>
    </xf>
    <xf numFmtId="0" fontId="120" fillId="0" borderId="48" xfId="0" applyFont="1" applyBorder="1" applyAlignment="1">
      <alignment horizontal="left" vertical="center" wrapText="1"/>
    </xf>
    <xf numFmtId="0" fontId="149" fillId="0" borderId="87" xfId="0" applyFont="1" applyBorder="1" applyAlignment="1">
      <alignment horizontal="center"/>
    </xf>
    <xf numFmtId="0" fontId="0" fillId="0" borderId="0" xfId="0" applyAlignment="1">
      <alignment horizontal="center"/>
    </xf>
    <xf numFmtId="0" fontId="152" fillId="0" borderId="82" xfId="0" applyFont="1" applyBorder="1" applyAlignment="1">
      <alignment horizontal="center" vertical="center"/>
    </xf>
    <xf numFmtId="0" fontId="152" fillId="0" borderId="118" xfId="0" applyFont="1" applyBorder="1" applyAlignment="1">
      <alignment horizontal="center" vertical="center"/>
    </xf>
    <xf numFmtId="0" fontId="152" fillId="0" borderId="83" xfId="0" applyFont="1" applyBorder="1" applyAlignment="1">
      <alignment horizontal="center" vertical="center"/>
    </xf>
    <xf numFmtId="0" fontId="149" fillId="0" borderId="95" xfId="0" applyFont="1" applyBorder="1" applyAlignment="1">
      <alignment horizontal="center" vertical="center"/>
    </xf>
    <xf numFmtId="0" fontId="149" fillId="0" borderId="94" xfId="0" applyFont="1" applyBorder="1" applyAlignment="1">
      <alignment horizontal="center" vertical="center"/>
    </xf>
    <xf numFmtId="0" fontId="149" fillId="0" borderId="93" xfId="0" applyFont="1" applyBorder="1" applyAlignment="1">
      <alignment horizontal="center" vertical="center"/>
    </xf>
    <xf numFmtId="0" fontId="149" fillId="0" borderId="95" xfId="0" applyNumberFormat="1" applyFont="1" applyBorder="1" applyAlignment="1">
      <alignment horizontal="center" vertical="center"/>
    </xf>
    <xf numFmtId="0" fontId="149" fillId="0" borderId="94" xfId="0" applyNumberFormat="1" applyFont="1" applyBorder="1" applyAlignment="1">
      <alignment horizontal="center" vertical="center"/>
    </xf>
    <xf numFmtId="0" fontId="149" fillId="0" borderId="93" xfId="0" applyNumberFormat="1" applyFont="1" applyBorder="1" applyAlignment="1">
      <alignment horizontal="center" vertical="center"/>
    </xf>
    <xf numFmtId="0" fontId="15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4" fillId="0" borderId="0" xfId="841" applyFont="1" applyFill="1" applyAlignment="1" applyProtection="1">
      <alignment horizontal="center" vertical="center"/>
      <protection hidden="1"/>
    </xf>
    <xf numFmtId="0" fontId="144" fillId="0" borderId="0" xfId="841" applyFont="1" applyFill="1" applyAlignment="1" applyProtection="1">
      <alignment horizontal="center"/>
      <protection hidden="1"/>
    </xf>
    <xf numFmtId="0" fontId="144" fillId="0" borderId="107" xfId="841" applyFont="1" applyFill="1" applyBorder="1" applyAlignment="1" applyProtection="1">
      <alignment horizontal="center" vertical="center"/>
      <protection hidden="1"/>
    </xf>
    <xf numFmtId="0" fontId="144" fillId="0" borderId="76" xfId="841" applyFont="1" applyFill="1" applyBorder="1" applyAlignment="1" applyProtection="1">
      <alignment horizontal="center" vertical="center"/>
      <protection hidden="1"/>
    </xf>
    <xf numFmtId="0" fontId="144" fillId="0" borderId="77" xfId="841" applyFont="1" applyFill="1" applyBorder="1" applyAlignment="1" applyProtection="1">
      <alignment horizontal="center" vertical="center"/>
      <protection hidden="1"/>
    </xf>
    <xf numFmtId="0" fontId="157" fillId="0" borderId="0" xfId="841" applyFont="1" applyFill="1" applyAlignment="1" applyProtection="1">
      <alignment horizontal="center" vertical="center"/>
      <protection hidden="1"/>
    </xf>
    <xf numFmtId="0" fontId="145" fillId="0" borderId="100" xfId="841" applyFont="1" applyFill="1" applyBorder="1" applyAlignment="1" applyProtection="1">
      <alignment horizontal="center" vertical="center" wrapText="1"/>
      <protection hidden="1"/>
    </xf>
    <xf numFmtId="0" fontId="145" fillId="0" borderId="67" xfId="841" applyFont="1" applyFill="1" applyBorder="1" applyAlignment="1" applyProtection="1">
      <alignment horizontal="center" vertical="center" wrapText="1"/>
      <protection hidden="1"/>
    </xf>
    <xf numFmtId="0" fontId="145" fillId="0" borderId="74" xfId="841" applyFont="1" applyFill="1" applyBorder="1" applyAlignment="1" applyProtection="1">
      <alignment horizontal="center" vertical="center" wrapText="1"/>
      <protection hidden="1"/>
    </xf>
    <xf numFmtId="0" fontId="145" fillId="0" borderId="101" xfId="841" applyFont="1" applyFill="1" applyBorder="1" applyAlignment="1" applyProtection="1">
      <alignment horizontal="center" vertical="center" wrapText="1"/>
      <protection hidden="1"/>
    </xf>
    <xf numFmtId="0" fontId="145" fillId="0" borderId="102" xfId="841" applyFont="1" applyFill="1" applyBorder="1" applyAlignment="1" applyProtection="1">
      <alignment horizontal="center" vertical="center" wrapText="1"/>
      <protection hidden="1"/>
    </xf>
    <xf numFmtId="0" fontId="145" fillId="0" borderId="103" xfId="841" applyFont="1" applyFill="1" applyBorder="1" applyAlignment="1" applyProtection="1">
      <alignment horizontal="center" vertical="center" wrapText="1"/>
      <protection hidden="1"/>
    </xf>
    <xf numFmtId="0" fontId="145" fillId="0" borderId="35" xfId="841" applyFont="1" applyFill="1" applyBorder="1" applyAlignment="1" applyProtection="1">
      <alignment horizontal="center" vertical="center" wrapText="1"/>
      <protection hidden="1"/>
    </xf>
    <xf numFmtId="0" fontId="145" fillId="0" borderId="39" xfId="841" applyFont="1" applyFill="1" applyBorder="1" applyAlignment="1" applyProtection="1">
      <alignment horizontal="center" vertical="center" wrapText="1"/>
      <protection hidden="1"/>
    </xf>
    <xf numFmtId="0" fontId="145" fillId="0" borderId="40" xfId="841" applyFont="1" applyFill="1" applyBorder="1" applyAlignment="1" applyProtection="1">
      <alignment horizontal="center" vertical="center" wrapText="1"/>
      <protection hidden="1"/>
    </xf>
    <xf numFmtId="0" fontId="145" fillId="0" borderId="46" xfId="841" applyFont="1" applyFill="1" applyBorder="1" applyAlignment="1" applyProtection="1">
      <alignment horizontal="center" vertical="center" wrapText="1"/>
      <protection hidden="1"/>
    </xf>
    <xf numFmtId="0" fontId="145" fillId="0" borderId="36" xfId="841" applyFont="1" applyFill="1" applyBorder="1" applyAlignment="1" applyProtection="1">
      <alignment horizontal="center" vertical="center" wrapText="1"/>
      <protection hidden="1"/>
    </xf>
    <xf numFmtId="0" fontId="145" fillId="0" borderId="47" xfId="841" applyFont="1" applyFill="1" applyBorder="1" applyAlignment="1" applyProtection="1">
      <alignment horizontal="center" vertical="center" wrapText="1"/>
      <protection hidden="1"/>
    </xf>
    <xf numFmtId="0" fontId="145" fillId="0" borderId="104" xfId="841" applyFont="1" applyFill="1" applyBorder="1" applyAlignment="1" applyProtection="1">
      <alignment horizontal="center" vertical="center" wrapText="1"/>
      <protection hidden="1"/>
    </xf>
    <xf numFmtId="0" fontId="145" fillId="0" borderId="33" xfId="841" applyFont="1" applyFill="1" applyBorder="1" applyAlignment="1" applyProtection="1">
      <alignment horizontal="center" vertical="center" wrapText="1"/>
      <protection hidden="1"/>
    </xf>
    <xf numFmtId="0" fontId="145" fillId="0" borderId="45" xfId="841" applyFont="1" applyFill="1" applyBorder="1" applyAlignment="1" applyProtection="1">
      <alignment horizontal="center" vertical="center" wrapText="1"/>
      <protection hidden="1"/>
    </xf>
    <xf numFmtId="174" fontId="145" fillId="0" borderId="104" xfId="198" applyNumberFormat="1" applyFont="1" applyFill="1" applyBorder="1" applyAlignment="1" applyProtection="1">
      <alignment horizontal="center" vertical="center" wrapText="1"/>
      <protection hidden="1"/>
    </xf>
    <xf numFmtId="174" fontId="145" fillId="0" borderId="33" xfId="198" applyNumberFormat="1" applyFont="1" applyFill="1" applyBorder="1" applyAlignment="1" applyProtection="1">
      <alignment horizontal="center" vertical="center" wrapText="1"/>
      <protection hidden="1"/>
    </xf>
    <xf numFmtId="174" fontId="145" fillId="0" borderId="45" xfId="198" applyNumberFormat="1" applyFont="1" applyFill="1" applyBorder="1" applyAlignment="1" applyProtection="1">
      <alignment horizontal="center" vertical="center" wrapText="1"/>
      <protection hidden="1"/>
    </xf>
    <xf numFmtId="0" fontId="145" fillId="0" borderId="105" xfId="841" applyFont="1" applyFill="1" applyBorder="1" applyAlignment="1" applyProtection="1">
      <alignment horizontal="center" vertical="center" wrapText="1"/>
      <protection hidden="1"/>
    </xf>
    <xf numFmtId="0" fontId="145" fillId="0" borderId="68" xfId="841" applyFont="1" applyFill="1" applyBorder="1" applyAlignment="1" applyProtection="1">
      <alignment horizontal="center" vertical="center" wrapText="1"/>
      <protection hidden="1"/>
    </xf>
    <xf numFmtId="0" fontId="145" fillId="0" borderId="75" xfId="841" applyFont="1" applyFill="1" applyBorder="1" applyAlignment="1" applyProtection="1">
      <alignment horizontal="center" vertical="center" wrapText="1"/>
      <protection hidden="1"/>
    </xf>
    <xf numFmtId="0" fontId="145" fillId="0" borderId="110" xfId="841" applyFont="1" applyFill="1" applyBorder="1" applyAlignment="1" applyProtection="1">
      <alignment horizontal="center" vertical="center" wrapText="1"/>
      <protection hidden="1"/>
    </xf>
    <xf numFmtId="0" fontId="145" fillId="0" borderId="84" xfId="841" applyFont="1" applyFill="1" applyBorder="1" applyAlignment="1" applyProtection="1">
      <alignment horizontal="center" vertical="center" wrapText="1"/>
      <protection hidden="1"/>
    </xf>
    <xf numFmtId="0" fontId="145" fillId="0" borderId="111" xfId="841" applyFont="1" applyFill="1" applyBorder="1" applyAlignment="1" applyProtection="1">
      <alignment horizontal="center" vertical="center" wrapText="1"/>
      <protection hidden="1"/>
    </xf>
    <xf numFmtId="0" fontId="145" fillId="0" borderId="123" xfId="841" applyFont="1" applyFill="1" applyBorder="1" applyAlignment="1" applyProtection="1">
      <alignment horizontal="center" vertical="center" wrapText="1"/>
      <protection hidden="1"/>
    </xf>
    <xf numFmtId="0" fontId="145" fillId="0" borderId="112" xfId="841" applyFont="1" applyFill="1" applyBorder="1" applyAlignment="1" applyProtection="1">
      <alignment horizontal="center" vertical="center" wrapText="1"/>
      <protection hidden="1"/>
    </xf>
    <xf numFmtId="0" fontId="145" fillId="0" borderId="88" xfId="841" applyFont="1" applyFill="1" applyBorder="1" applyAlignment="1" applyProtection="1">
      <alignment horizontal="center" vertical="center" wrapText="1"/>
      <protection hidden="1"/>
    </xf>
    <xf numFmtId="0" fontId="145" fillId="0" borderId="0" xfId="841" applyFont="1" applyFill="1" applyBorder="1" applyAlignment="1" applyProtection="1">
      <alignment horizontal="center" vertical="center" wrapText="1"/>
      <protection hidden="1"/>
    </xf>
    <xf numFmtId="0" fontId="145" fillId="0" borderId="7" xfId="841" applyFont="1" applyFill="1" applyBorder="1" applyAlignment="1" applyProtection="1">
      <alignment horizontal="center" vertical="center" wrapText="1"/>
      <protection hidden="1"/>
    </xf>
    <xf numFmtId="0" fontId="145" fillId="0" borderId="32" xfId="841" applyFont="1" applyFill="1" applyBorder="1" applyAlignment="1" applyProtection="1">
      <alignment horizontal="center" vertical="center" wrapText="1"/>
      <protection hidden="1"/>
    </xf>
    <xf numFmtId="0" fontId="145" fillId="0" borderId="37" xfId="841" applyFont="1" applyFill="1" applyBorder="1" applyAlignment="1" applyProtection="1">
      <alignment horizontal="center" vertical="center" wrapText="1"/>
      <protection hidden="1"/>
    </xf>
    <xf numFmtId="0" fontId="145" fillId="0" borderId="41" xfId="841" applyFont="1" applyFill="1" applyBorder="1" applyAlignment="1" applyProtection="1">
      <alignment horizontal="center" vertical="center" wrapText="1"/>
      <protection hidden="1"/>
    </xf>
    <xf numFmtId="0" fontId="145" fillId="0" borderId="113" xfId="841" applyFont="1" applyFill="1" applyBorder="1" applyAlignment="1" applyProtection="1">
      <alignment horizontal="center" vertical="center" wrapText="1"/>
      <protection hidden="1"/>
    </xf>
    <xf numFmtId="0" fontId="145" fillId="0" borderId="5" xfId="841" applyFont="1" applyFill="1" applyBorder="1" applyAlignment="1" applyProtection="1">
      <alignment horizontal="center" vertical="center" wrapText="1"/>
      <protection hidden="1"/>
    </xf>
    <xf numFmtId="0" fontId="145" fillId="0" borderId="38" xfId="841" applyFont="1" applyFill="1" applyBorder="1" applyAlignment="1" applyProtection="1">
      <alignment horizontal="center" vertical="center" wrapText="1"/>
      <protection hidden="1"/>
    </xf>
    <xf numFmtId="174" fontId="145" fillId="0" borderId="113" xfId="198" applyNumberFormat="1" applyFont="1" applyFill="1" applyBorder="1" applyAlignment="1" applyProtection="1">
      <alignment horizontal="center" vertical="center" wrapText="1"/>
      <protection hidden="1"/>
    </xf>
    <xf numFmtId="174" fontId="145" fillId="0" borderId="5" xfId="198" applyNumberFormat="1" applyFont="1" applyFill="1" applyBorder="1" applyAlignment="1" applyProtection="1">
      <alignment horizontal="center" vertical="center" wrapText="1"/>
      <protection hidden="1"/>
    </xf>
    <xf numFmtId="174" fontId="145" fillId="0" borderId="38" xfId="198" applyNumberFormat="1" applyFont="1" applyFill="1" applyBorder="1" applyAlignment="1" applyProtection="1">
      <alignment horizontal="center" vertical="center" wrapText="1"/>
      <protection hidden="1"/>
    </xf>
    <xf numFmtId="175" fontId="145" fillId="0" borderId="114" xfId="576" applyNumberFormat="1" applyFont="1" applyFill="1" applyBorder="1" applyAlignment="1" applyProtection="1">
      <alignment horizontal="center" vertical="center" wrapText="1"/>
      <protection hidden="1"/>
    </xf>
    <xf numFmtId="175" fontId="145" fillId="0" borderId="85" xfId="576" applyNumberFormat="1" applyFont="1" applyFill="1" applyBorder="1" applyAlignment="1" applyProtection="1">
      <alignment horizontal="center" vertical="center" wrapText="1"/>
      <protection hidden="1"/>
    </xf>
    <xf numFmtId="175" fontId="145" fillId="0" borderId="115" xfId="576" applyNumberFormat="1" applyFont="1" applyFill="1" applyBorder="1" applyAlignment="1" applyProtection="1">
      <alignment horizontal="center" vertical="center" wrapText="1"/>
      <protection hidden="1"/>
    </xf>
    <xf numFmtId="0" fontId="166" fillId="0" borderId="0" xfId="1221" applyFont="1" applyFill="1" applyAlignment="1">
      <alignment horizontal="center" vertical="center"/>
    </xf>
    <xf numFmtId="0" fontId="166" fillId="0" borderId="118" xfId="1221" applyFont="1" applyFill="1" applyBorder="1" applyAlignment="1">
      <alignment horizontal="center" vertical="center"/>
    </xf>
    <xf numFmtId="2" fontId="169" fillId="0" borderId="0" xfId="1225" applyNumberFormat="1" applyFont="1" applyAlignment="1">
      <alignment horizontal="left"/>
    </xf>
    <xf numFmtId="0" fontId="170" fillId="0" borderId="0" xfId="1225" applyFont="1" applyAlignment="1">
      <alignment horizontal="center"/>
    </xf>
    <xf numFmtId="0" fontId="169" fillId="0" borderId="0" xfId="1225" applyFont="1" applyAlignment="1">
      <alignment horizontal="left"/>
    </xf>
    <xf numFmtId="222" fontId="24" fillId="0" borderId="31" xfId="841" applyNumberFormat="1" applyFont="1" applyBorder="1" applyAlignment="1">
      <alignment horizontal="center" vertical="center"/>
    </xf>
    <xf numFmtId="222" fontId="24" fillId="0" borderId="38" xfId="841" applyNumberFormat="1" applyFont="1" applyBorder="1" applyAlignment="1">
      <alignment horizontal="center" vertical="center"/>
    </xf>
    <xf numFmtId="223" fontId="24" fillId="0" borderId="31" xfId="841" applyNumberFormat="1" applyBorder="1" applyAlignment="1">
      <alignment horizontal="center" vertical="center"/>
    </xf>
    <xf numFmtId="0" fontId="24" fillId="0" borderId="38" xfId="841" applyBorder="1" applyAlignment="1">
      <alignment horizontal="center" vertical="center"/>
    </xf>
    <xf numFmtId="223" fontId="26" fillId="0" borderId="31" xfId="841" applyNumberFormat="1" applyFont="1" applyBorder="1" applyAlignment="1">
      <alignment horizontal="center" vertical="center"/>
    </xf>
    <xf numFmtId="223" fontId="26" fillId="0" borderId="38" xfId="841" applyNumberFormat="1" applyFont="1" applyBorder="1" applyAlignment="1">
      <alignment horizontal="center" vertical="center"/>
    </xf>
    <xf numFmtId="221" fontId="64" fillId="0" borderId="0" xfId="841" applyNumberFormat="1" applyFont="1" applyBorder="1" applyAlignment="1">
      <alignment horizontal="center"/>
    </xf>
    <xf numFmtId="0" fontId="26" fillId="0" borderId="127" xfId="841" applyFont="1" applyBorder="1" applyAlignment="1">
      <alignment horizontal="center"/>
    </xf>
    <xf numFmtId="0" fontId="26" fillId="0" borderId="144" xfId="841" applyFont="1" applyBorder="1" applyAlignment="1">
      <alignment horizontal="center"/>
    </xf>
    <xf numFmtId="0" fontId="140" fillId="0" borderId="62" xfId="0" applyFont="1" applyFill="1" applyBorder="1" applyAlignment="1" applyProtection="1">
      <alignment horizontal="left" vertical="top"/>
      <protection hidden="1"/>
    </xf>
    <xf numFmtId="0" fontId="141" fillId="0" borderId="48" xfId="0" applyFont="1" applyFill="1" applyBorder="1" applyAlignment="1" applyProtection="1">
      <alignment horizontal="left" vertical="top"/>
      <protection hidden="1"/>
    </xf>
    <xf numFmtId="0" fontId="143" fillId="0" borderId="48" xfId="0" applyFont="1" applyFill="1" applyBorder="1" applyAlignment="1" applyProtection="1">
      <alignment horizontal="left" vertical="top"/>
      <protection hidden="1"/>
    </xf>
    <xf numFmtId="0" fontId="141" fillId="0" borderId="50" xfId="0" applyFont="1" applyFill="1" applyBorder="1" applyAlignment="1" applyProtection="1">
      <alignment horizontal="left" vertical="top"/>
      <protection hidden="1"/>
    </xf>
    <xf numFmtId="0" fontId="146" fillId="0" borderId="48" xfId="0" applyFont="1" applyFill="1" applyBorder="1" applyAlignment="1" applyProtection="1">
      <alignment horizontal="left" vertical="top"/>
      <protection hidden="1"/>
    </xf>
    <xf numFmtId="0" fontId="161" fillId="0" borderId="48" xfId="0" applyFont="1" applyFill="1" applyBorder="1" applyAlignment="1" applyProtection="1">
      <alignment horizontal="left" vertical="top"/>
      <protection hidden="1"/>
    </xf>
    <xf numFmtId="0" fontId="146" fillId="0" borderId="50" xfId="0" applyFont="1" applyFill="1" applyBorder="1" applyAlignment="1" applyProtection="1">
      <alignment horizontal="left" vertical="top"/>
      <protection hidden="1"/>
    </xf>
    <xf numFmtId="0" fontId="142" fillId="0" borderId="62" xfId="0" applyFont="1" applyFill="1" applyBorder="1" applyAlignment="1" applyProtection="1">
      <alignment horizontal="left" vertical="top"/>
      <protection hidden="1"/>
    </xf>
    <xf numFmtId="220" fontId="142" fillId="0" borderId="48" xfId="180" applyNumberFormat="1" applyFont="1" applyFill="1" applyBorder="1" applyAlignment="1" applyProtection="1">
      <alignment horizontal="left" vertical="top"/>
      <protection hidden="1"/>
    </xf>
    <xf numFmtId="0" fontId="142" fillId="0" borderId="63" xfId="0" applyFont="1" applyFill="1" applyBorder="1" applyAlignment="1" applyProtection="1">
      <alignment horizontal="left" vertical="top"/>
      <protection hidden="1"/>
    </xf>
    <xf numFmtId="0" fontId="146" fillId="0" borderId="62" xfId="0" applyFont="1" applyFill="1" applyBorder="1" applyAlignment="1" applyProtection="1">
      <alignment horizontal="left" vertical="top"/>
      <protection hidden="1"/>
    </xf>
    <xf numFmtId="0" fontId="146" fillId="0" borderId="48" xfId="1016" applyFont="1" applyFill="1" applyBorder="1" applyAlignment="1" applyProtection="1">
      <alignment horizontal="left" vertical="top"/>
      <protection hidden="1"/>
    </xf>
    <xf numFmtId="0" fontId="161" fillId="0" borderId="48" xfId="1016" applyFont="1" applyFill="1" applyBorder="1" applyAlignment="1" applyProtection="1">
      <alignment horizontal="left" vertical="top"/>
      <protection hidden="1"/>
    </xf>
    <xf numFmtId="0" fontId="146" fillId="0" borderId="50" xfId="1016" applyFont="1" applyFill="1" applyBorder="1" applyAlignment="1" applyProtection="1">
      <alignment horizontal="left" vertical="top"/>
      <protection hidden="1"/>
    </xf>
    <xf numFmtId="0" fontId="142" fillId="0" borderId="62" xfId="1016" applyFont="1" applyFill="1" applyBorder="1" applyAlignment="1" applyProtection="1">
      <alignment horizontal="left" vertical="top"/>
      <protection hidden="1"/>
    </xf>
    <xf numFmtId="0" fontId="142" fillId="0" borderId="48" xfId="0" applyFont="1" applyFill="1" applyBorder="1" applyAlignment="1" applyProtection="1">
      <alignment horizontal="left" vertical="top"/>
      <protection hidden="1"/>
    </xf>
    <xf numFmtId="0" fontId="161" fillId="0" borderId="48" xfId="0" applyFont="1" applyFill="1" applyBorder="1" applyAlignment="1" applyProtection="1">
      <alignment horizontal="left"/>
      <protection hidden="1"/>
    </xf>
    <xf numFmtId="0" fontId="146" fillId="0" borderId="48" xfId="0" applyFont="1" applyFill="1" applyBorder="1" applyAlignment="1" applyProtection="1">
      <alignment horizontal="left"/>
      <protection hidden="1"/>
    </xf>
    <xf numFmtId="0" fontId="146" fillId="0" borderId="50" xfId="0" applyFont="1" applyFill="1" applyBorder="1" applyAlignment="1" applyProtection="1">
      <alignment horizontal="left"/>
      <protection hidden="1"/>
    </xf>
    <xf numFmtId="0" fontId="146" fillId="0" borderId="108" xfId="0" applyFont="1" applyFill="1" applyBorder="1" applyAlignment="1" applyProtection="1">
      <alignment horizontal="left" vertical="top"/>
      <protection hidden="1"/>
    </xf>
    <xf numFmtId="0" fontId="161" fillId="0" borderId="50" xfId="0" applyFont="1" applyFill="1" applyBorder="1" applyAlignment="1" applyProtection="1">
      <alignment horizontal="left" vertical="top"/>
      <protection hidden="1"/>
    </xf>
    <xf numFmtId="0" fontId="142" fillId="0" borderId="52" xfId="0" applyFont="1" applyFill="1" applyBorder="1" applyAlignment="1" applyProtection="1">
      <alignment horizontal="left" vertical="top"/>
      <protection hidden="1"/>
    </xf>
    <xf numFmtId="0" fontId="142" fillId="0" borderId="54" xfId="0" applyFont="1" applyFill="1" applyBorder="1" applyAlignment="1" applyProtection="1">
      <alignment horizontal="left" vertical="top"/>
      <protection hidden="1"/>
    </xf>
    <xf numFmtId="0" fontId="114" fillId="0" borderId="0" xfId="0" applyFont="1" applyFill="1" applyAlignment="1" applyProtection="1">
      <alignment horizontal="center"/>
      <protection hidden="1"/>
    </xf>
    <xf numFmtId="0" fontId="142" fillId="0" borderId="51" xfId="0" applyFont="1" applyFill="1" applyBorder="1" applyAlignment="1" applyProtection="1">
      <alignment horizontal="left" vertical="top"/>
      <protection hidden="1"/>
    </xf>
    <xf numFmtId="0" fontId="142" fillId="0" borderId="62" xfId="0" applyFont="1" applyFill="1" applyBorder="1" applyAlignment="1" applyProtection="1">
      <alignment horizontal="left"/>
      <protection hidden="1"/>
    </xf>
    <xf numFmtId="0" fontId="142" fillId="0" borderId="63" xfId="0" applyFont="1" applyFill="1" applyBorder="1" applyAlignment="1" applyProtection="1">
      <alignment horizontal="left"/>
      <protection hidden="1"/>
    </xf>
    <xf numFmtId="0" fontId="146" fillId="0" borderId="62" xfId="0" applyFont="1" applyFill="1" applyBorder="1" applyAlignment="1" applyProtection="1">
      <alignment horizontal="left"/>
      <protection hidden="1"/>
    </xf>
    <xf numFmtId="0" fontId="146" fillId="0" borderId="52" xfId="0" applyFont="1" applyFill="1" applyBorder="1" applyAlignment="1" applyProtection="1">
      <alignment horizontal="left" vertical="top"/>
      <protection hidden="1"/>
    </xf>
    <xf numFmtId="0" fontId="146" fillId="0" borderId="55" xfId="0" applyFont="1" applyFill="1" applyBorder="1" applyAlignment="1" applyProtection="1">
      <alignment horizontal="left" vertical="top"/>
      <protection hidden="1"/>
    </xf>
    <xf numFmtId="0" fontId="146" fillId="0" borderId="54" xfId="0" applyFont="1" applyFill="1" applyBorder="1" applyAlignment="1" applyProtection="1">
      <alignment horizontal="left" vertical="top"/>
      <protection hidden="1"/>
    </xf>
    <xf numFmtId="0" fontId="135" fillId="40" borderId="48" xfId="0" applyFont="1" applyFill="1" applyBorder="1" applyAlignment="1">
      <alignment horizontal="left" vertical="top"/>
    </xf>
    <xf numFmtId="0" fontId="133" fillId="40" borderId="48" xfId="0" applyFont="1" applyFill="1" applyBorder="1" applyAlignment="1">
      <alignment horizontal="left" vertical="top"/>
    </xf>
    <xf numFmtId="0" fontId="133" fillId="40" borderId="50" xfId="0" applyFont="1" applyFill="1" applyBorder="1" applyAlignment="1">
      <alignment horizontal="left" vertical="top"/>
    </xf>
    <xf numFmtId="0" fontId="133" fillId="40" borderId="62" xfId="0" applyFont="1" applyFill="1" applyBorder="1" applyAlignment="1">
      <alignment horizontal="left" vertical="top"/>
    </xf>
    <xf numFmtId="0" fontId="133" fillId="40" borderId="63" xfId="0" applyFont="1" applyFill="1" applyBorder="1" applyAlignment="1">
      <alignment horizontal="left" vertical="top"/>
    </xf>
    <xf numFmtId="0" fontId="133" fillId="40" borderId="50" xfId="1016" applyFont="1" applyFill="1" applyBorder="1" applyAlignment="1">
      <alignment horizontal="left" vertical="top"/>
    </xf>
    <xf numFmtId="0" fontId="133" fillId="40" borderId="62" xfId="1016" applyFont="1" applyFill="1" applyBorder="1" applyAlignment="1">
      <alignment horizontal="left" vertical="top"/>
    </xf>
    <xf numFmtId="0" fontId="133" fillId="40" borderId="48" xfId="1016" applyFont="1" applyFill="1" applyBorder="1" applyAlignment="1">
      <alignment horizontal="left" vertical="top"/>
    </xf>
    <xf numFmtId="0" fontId="135" fillId="40" borderId="48" xfId="1016" applyFont="1" applyFill="1" applyBorder="1" applyAlignment="1">
      <alignment horizontal="left" vertical="top"/>
    </xf>
    <xf numFmtId="0" fontId="133" fillId="40" borderId="63" xfId="1016" applyFont="1" applyFill="1" applyBorder="1" applyAlignment="1">
      <alignment horizontal="left" vertical="top"/>
    </xf>
    <xf numFmtId="0" fontId="120" fillId="0" borderId="48" xfId="0" applyFont="1" applyBorder="1" applyAlignment="1">
      <alignment horizontal="left" vertical="top"/>
    </xf>
    <xf numFmtId="0" fontId="119" fillId="0" borderId="48" xfId="0" applyFont="1" applyBorder="1" applyAlignment="1">
      <alignment horizontal="left" vertical="top"/>
    </xf>
    <xf numFmtId="0" fontId="119" fillId="0" borderId="50" xfId="0" applyFont="1" applyBorder="1" applyAlignment="1">
      <alignment horizontal="left" vertical="top"/>
    </xf>
    <xf numFmtId="0" fontId="119" fillId="0" borderId="62" xfId="0" applyFont="1" applyBorder="1" applyAlignment="1">
      <alignment horizontal="left" vertical="top"/>
    </xf>
    <xf numFmtId="0" fontId="122" fillId="0" borderId="48" xfId="0" applyFont="1" applyBorder="1" applyAlignment="1">
      <alignment horizontal="left" vertical="top"/>
    </xf>
    <xf numFmtId="0" fontId="122" fillId="0" borderId="50" xfId="0" applyFont="1" applyBorder="1" applyAlignment="1">
      <alignment horizontal="left" vertical="top"/>
    </xf>
    <xf numFmtId="0" fontId="122" fillId="0" borderId="62" xfId="0" applyFont="1" applyBorder="1" applyAlignment="1">
      <alignment horizontal="left" vertical="top"/>
    </xf>
    <xf numFmtId="0" fontId="138" fillId="0" borderId="48" xfId="0" applyFont="1" applyBorder="1" applyAlignment="1">
      <alignment horizontal="left" vertical="top"/>
    </xf>
    <xf numFmtId="0" fontId="119" fillId="0" borderId="16" xfId="0" applyFont="1" applyBorder="1" applyAlignment="1">
      <alignment horizontal="left" vertical="top"/>
    </xf>
    <xf numFmtId="0" fontId="120" fillId="0" borderId="16" xfId="0" applyFont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139" fillId="0" borderId="0" xfId="0" applyFont="1" applyAlignment="1">
      <alignment horizontal="center" vertical="center" wrapText="1"/>
    </xf>
    <xf numFmtId="0" fontId="139" fillId="0" borderId="0" xfId="0" applyFont="1" applyAlignment="1">
      <alignment horizontal="left" vertical="center" wrapText="1"/>
    </xf>
    <xf numFmtId="0" fontId="119" fillId="0" borderId="62" xfId="0" applyFont="1" applyBorder="1" applyAlignment="1">
      <alignment horizontal="right" vertical="top"/>
    </xf>
    <xf numFmtId="0" fontId="0" fillId="0" borderId="48" xfId="0" applyBorder="1" applyAlignment="1">
      <alignment horizontal="left" vertical="top"/>
    </xf>
    <xf numFmtId="0" fontId="118" fillId="0" borderId="48" xfId="0" applyFont="1" applyBorder="1" applyAlignment="1">
      <alignment horizontal="left" vertical="top" wrapText="1"/>
    </xf>
    <xf numFmtId="0" fontId="118" fillId="0" borderId="48" xfId="0" applyFont="1" applyBorder="1" applyAlignment="1">
      <alignment horizontal="center" vertical="top" wrapText="1"/>
    </xf>
    <xf numFmtId="0" fontId="119" fillId="0" borderId="48" xfId="0" applyFont="1" applyBorder="1" applyAlignment="1">
      <alignment horizontal="left" vertical="top" wrapText="1"/>
    </xf>
    <xf numFmtId="0" fontId="119" fillId="0" borderId="48" xfId="0" applyFont="1" applyBorder="1" applyAlignment="1">
      <alignment horizontal="center" vertical="top"/>
    </xf>
    <xf numFmtId="0" fontId="119" fillId="0" borderId="50" xfId="0" applyFont="1" applyBorder="1" applyAlignment="1">
      <alignment horizontal="right" vertical="top"/>
    </xf>
    <xf numFmtId="0" fontId="119" fillId="0" borderId="51" xfId="0" applyFont="1" applyBorder="1" applyAlignment="1">
      <alignment horizontal="left" vertical="top"/>
    </xf>
    <xf numFmtId="0" fontId="118" fillId="0" borderId="50" xfId="0" applyFont="1" applyBorder="1" applyAlignment="1">
      <alignment horizontal="left" vertical="top"/>
    </xf>
  </cellXfs>
  <cellStyles count="1226">
    <cellStyle name="_Rc-1-aLT" xfId="1"/>
    <cellStyle name="_RC-wismaIII-DISK" xfId="2"/>
    <cellStyle name="‚" xfId="3"/>
    <cellStyle name="‚_RAB Electonic01" xfId="4"/>
    <cellStyle name="„" xfId="5"/>
    <cellStyle name="„_RAB Electonic01" xfId="6"/>
    <cellStyle name="…" xfId="7"/>
    <cellStyle name="…_RAB Electonic01" xfId="8"/>
    <cellStyle name="†" xfId="9"/>
    <cellStyle name="†_RAB Electonic01" xfId="10"/>
    <cellStyle name="‡" xfId="11"/>
    <cellStyle name="‡_BOOK1" xfId="12"/>
    <cellStyle name="‡_PLDT" xfId="13"/>
    <cellStyle name="‡_PLDT_RAB Electonic01" xfId="14"/>
    <cellStyle name="‡_RAB Electonic01" xfId="15"/>
    <cellStyle name="‡_STA-DRP" xfId="16"/>
    <cellStyle name="‡_STA-DRP_BOOK1" xfId="17"/>
    <cellStyle name="" xfId="18"/>
    <cellStyle name="" xfId="19"/>
    <cellStyle name="_RAB Electonic01" xfId="20"/>
    <cellStyle name="_RAB Electonic01" xfId="21"/>
    <cellStyle name="0,0_x000d_&#10;NA_x000d_&#10;" xfId="22"/>
    <cellStyle name="¹éºÐÀ²_±âÅ¸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20% - Aksen1" xfId="30"/>
    <cellStyle name="20% - Aksen2" xfId="31"/>
    <cellStyle name="20% - Aksen3" xfId="32"/>
    <cellStyle name="20% - Aksen4" xfId="33"/>
    <cellStyle name="20% - Aksen5" xfId="34"/>
    <cellStyle name="20% - Aksen6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40% - Aksen1" xfId="42"/>
    <cellStyle name="40% - Aksen2" xfId="43"/>
    <cellStyle name="40% - Aksen3" xfId="44"/>
    <cellStyle name="40% - Aksen4" xfId="45"/>
    <cellStyle name="40% - Aksen5" xfId="46"/>
    <cellStyle name="40% - Aksen6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60% - Aksen1" xfId="54"/>
    <cellStyle name="60% - Aksen2" xfId="55"/>
    <cellStyle name="60% - Aksen3" xfId="56"/>
    <cellStyle name="60% - Aksen4" xfId="57"/>
    <cellStyle name="60% - Aksen5" xfId="58"/>
    <cellStyle name="60% - Aksen6" xfId="59"/>
    <cellStyle name="a" xfId="60"/>
    <cellStyle name="a 2" xfId="61"/>
    <cellStyle name="a 3" xfId="62"/>
    <cellStyle name="a 4" xfId="63"/>
    <cellStyle name="a 5" xfId="64"/>
    <cellStyle name="a 6" xfId="65"/>
    <cellStyle name="a_2 - RAB-PAJAK MEDAN - 2009 (ME) - r2 -PP" xfId="66"/>
    <cellStyle name="a_Analisa_RAPK_SAMPOERNA" xfId="67"/>
    <cellStyle name="a_BTL_Salemba_18_nop 2005  basement for prelim (version 2)" xfId="68"/>
    <cellStyle name="a_FINALISASI MARUDA" xfId="69"/>
    <cellStyle name="a_REAL COST   SEKOLAH - RHESA-06  (18-12-06) FINAL VERSI - 3" xfId="70"/>
    <cellStyle name="A4 Small 210 x 297 mm" xfId="71"/>
    <cellStyle name="acc-0" xfId="72"/>
    <cellStyle name="acc-2" xfId="73"/>
    <cellStyle name="Accent1 2" xfId="74"/>
    <cellStyle name="Accent2 2" xfId="75"/>
    <cellStyle name="Accent3 2" xfId="76"/>
    <cellStyle name="Accent4 2" xfId="77"/>
    <cellStyle name="Accent5 2" xfId="78"/>
    <cellStyle name="Accent6 2" xfId="79"/>
    <cellStyle name="ÅëÈ­ [0]_±âÅ¸" xfId="80"/>
    <cellStyle name="ÅëÈ­_±âÅ¸" xfId="81"/>
    <cellStyle name="Aksen1" xfId="82"/>
    <cellStyle name="Aksen2" xfId="83"/>
    <cellStyle name="Aksen3" xfId="84"/>
    <cellStyle name="Aksen4" xfId="85"/>
    <cellStyle name="Aksen5" xfId="86"/>
    <cellStyle name="Aksen6" xfId="87"/>
    <cellStyle name="args.style" xfId="88"/>
    <cellStyle name="Arial10" xfId="89"/>
    <cellStyle name="Arial10 2" xfId="90"/>
    <cellStyle name="Arial10 3" xfId="91"/>
    <cellStyle name="Arial10 4" xfId="92"/>
    <cellStyle name="Arial10 5" xfId="93"/>
    <cellStyle name="Arial10 6" xfId="94"/>
    <cellStyle name="Arial10 7" xfId="95"/>
    <cellStyle name="Arial10_2 - RAB-PAJAK MEDAN - 2009 (ME) - r2 -PP" xfId="96"/>
    <cellStyle name="ÄÞ¸¶ [0]_±âÅ¸" xfId="97"/>
    <cellStyle name="ÄÞ¸¶_±âÅ¸" xfId="98"/>
    <cellStyle name="Bad 2" xfId="99"/>
    <cellStyle name="Baik" xfId="100"/>
    <cellStyle name="Body" xfId="101"/>
    <cellStyle name="bottom" xfId="102"/>
    <cellStyle name="Buruk" xfId="103"/>
    <cellStyle name="Ç¥ÁØ_¿¬°£´©°è¿¹»ó" xfId="104"/>
    <cellStyle name="Calc Currency (0)" xfId="105"/>
    <cellStyle name="Calc Currency (0) 2" xfId="106"/>
    <cellStyle name="Calculation 2" xfId="107"/>
    <cellStyle name="Catatan" xfId="108"/>
    <cellStyle name="Catatan 2" xfId="109"/>
    <cellStyle name="Catatan 3" xfId="110"/>
    <cellStyle name="Catatan 4" xfId="111"/>
    <cellStyle name="Catatan 5" xfId="112"/>
    <cellStyle name="Cek Sel" xfId="113"/>
    <cellStyle name="Check Cell 2" xfId="114"/>
    <cellStyle name="Comma" xfId="115" builtinId="3"/>
    <cellStyle name="Comma  - Style1" xfId="116"/>
    <cellStyle name="Comma  - Style1 2" xfId="117"/>
    <cellStyle name="Comma  - Style1 3" xfId="118"/>
    <cellStyle name="Comma  - Style1 4" xfId="119"/>
    <cellStyle name="Comma  - Style1 5" xfId="120"/>
    <cellStyle name="Comma  - Style1 6" xfId="121"/>
    <cellStyle name="Comma  - Style1 7" xfId="122"/>
    <cellStyle name="Comma  - Style1_2 - RAB-PAJAK MEDAN - 2009 (ME) - r2 -PP" xfId="123"/>
    <cellStyle name="Comma  - Style2" xfId="124"/>
    <cellStyle name="Comma  - Style2 2" xfId="125"/>
    <cellStyle name="Comma  - Style2 3" xfId="126"/>
    <cellStyle name="Comma  - Style2 4" xfId="127"/>
    <cellStyle name="Comma  - Style2 5" xfId="128"/>
    <cellStyle name="Comma  - Style2 6" xfId="129"/>
    <cellStyle name="Comma  - Style2 7" xfId="130"/>
    <cellStyle name="Comma  - Style2_2 - RAB-PAJAK MEDAN - 2009 (ME) - r2 -PP" xfId="131"/>
    <cellStyle name="Comma  - Style3" xfId="132"/>
    <cellStyle name="Comma  - Style3 2" xfId="133"/>
    <cellStyle name="Comma  - Style3 3" xfId="134"/>
    <cellStyle name="Comma  - Style3 4" xfId="135"/>
    <cellStyle name="Comma  - Style3 5" xfId="136"/>
    <cellStyle name="Comma  - Style3 6" xfId="137"/>
    <cellStyle name="Comma  - Style3 7" xfId="138"/>
    <cellStyle name="Comma  - Style3_2 - RAB-PAJAK MEDAN - 2009 (ME) - r2 -PP" xfId="139"/>
    <cellStyle name="Comma  - Style4" xfId="140"/>
    <cellStyle name="Comma  - Style4 2" xfId="141"/>
    <cellStyle name="Comma  - Style4 3" xfId="142"/>
    <cellStyle name="Comma  - Style4 4" xfId="143"/>
    <cellStyle name="Comma  - Style4 5" xfId="144"/>
    <cellStyle name="Comma  - Style4 6" xfId="145"/>
    <cellStyle name="Comma  - Style4 7" xfId="146"/>
    <cellStyle name="Comma  - Style4_2 - RAB-PAJAK MEDAN - 2009 (ME) - r2 -PP" xfId="147"/>
    <cellStyle name="Comma  - Style5" xfId="148"/>
    <cellStyle name="Comma  - Style5 2" xfId="149"/>
    <cellStyle name="Comma  - Style5 3" xfId="150"/>
    <cellStyle name="Comma  - Style5 4" xfId="151"/>
    <cellStyle name="Comma  - Style5 5" xfId="152"/>
    <cellStyle name="Comma  - Style5 6" xfId="153"/>
    <cellStyle name="Comma  - Style5 7" xfId="154"/>
    <cellStyle name="Comma  - Style5_2 - RAB-PAJAK MEDAN - 2009 (ME) - r2 -PP" xfId="155"/>
    <cellStyle name="Comma  - Style6" xfId="156"/>
    <cellStyle name="Comma  - Style6 2" xfId="157"/>
    <cellStyle name="Comma  - Style6 3" xfId="158"/>
    <cellStyle name="Comma  - Style6 4" xfId="159"/>
    <cellStyle name="Comma  - Style6 5" xfId="160"/>
    <cellStyle name="Comma  - Style6 6" xfId="161"/>
    <cellStyle name="Comma  - Style6 7" xfId="162"/>
    <cellStyle name="Comma  - Style6_2 - RAB-PAJAK MEDAN - 2009 (ME) - r2 -PP" xfId="163"/>
    <cellStyle name="Comma  - Style7" xfId="164"/>
    <cellStyle name="Comma  - Style7 2" xfId="165"/>
    <cellStyle name="Comma  - Style7 3" xfId="166"/>
    <cellStyle name="Comma  - Style7 4" xfId="167"/>
    <cellStyle name="Comma  - Style7 5" xfId="168"/>
    <cellStyle name="Comma  - Style7 6" xfId="169"/>
    <cellStyle name="Comma  - Style7 7" xfId="170"/>
    <cellStyle name="Comma  - Style7_2 - RAB-PAJAK MEDAN - 2009 (ME) - r2 -PP" xfId="171"/>
    <cellStyle name="Comma  - Style8" xfId="172"/>
    <cellStyle name="Comma  - Style8 2" xfId="173"/>
    <cellStyle name="Comma  - Style8 3" xfId="174"/>
    <cellStyle name="Comma  - Style8 4" xfId="175"/>
    <cellStyle name="Comma  - Style8 5" xfId="176"/>
    <cellStyle name="Comma  - Style8 6" xfId="177"/>
    <cellStyle name="Comma  - Style8 7" xfId="178"/>
    <cellStyle name="Comma  - Style8_2 - RAB-PAJAK MEDAN - 2009 (ME) - r2 -PP" xfId="179"/>
    <cellStyle name="Comma [0]" xfId="180" builtinId="6"/>
    <cellStyle name="Comma [0] 10" xfId="181"/>
    <cellStyle name="Comma [0] 10 2" xfId="182"/>
    <cellStyle name="Comma [0] 10 3" xfId="183"/>
    <cellStyle name="Comma [0] 10 3 2" xfId="184"/>
    <cellStyle name="Comma [0] 11" xfId="185"/>
    <cellStyle name="Comma [0] 11 2" xfId="186"/>
    <cellStyle name="Comma [0] 11 3" xfId="187"/>
    <cellStyle name="Comma [0] 12" xfId="188"/>
    <cellStyle name="Comma [0] 12 2" xfId="189"/>
    <cellStyle name="Comma [0] 13" xfId="190"/>
    <cellStyle name="Comma [0] 13 2" xfId="191"/>
    <cellStyle name="Comma [0] 14" xfId="192"/>
    <cellStyle name="Comma [0] 15" xfId="193"/>
    <cellStyle name="Comma [0] 16" xfId="194"/>
    <cellStyle name="Comma [0] 17" xfId="195"/>
    <cellStyle name="Comma [0] 18" xfId="196"/>
    <cellStyle name="Comma [0] 19" xfId="197"/>
    <cellStyle name="Comma [0] 2" xfId="198"/>
    <cellStyle name="Comma [0] 2 2" xfId="199"/>
    <cellStyle name="Comma [0] 2 2 2" xfId="200"/>
    <cellStyle name="Comma [0] 2 2 2 2" xfId="201"/>
    <cellStyle name="Comma [0] 2 2 3" xfId="202"/>
    <cellStyle name="Comma [0] 2 2 3 2" xfId="203"/>
    <cellStyle name="Comma [0] 2 2 4" xfId="204"/>
    <cellStyle name="Comma [0] 2 2 5" xfId="205"/>
    <cellStyle name="Comma [0] 2 2 6" xfId="206"/>
    <cellStyle name="Comma [0] 2 2 7" xfId="207"/>
    <cellStyle name="Comma [0] 2 3" xfId="208"/>
    <cellStyle name="Comma [0] 2 3 2" xfId="209"/>
    <cellStyle name="Comma [0] 2 3 3" xfId="210"/>
    <cellStyle name="Comma [0] 2 3 4" xfId="211"/>
    <cellStyle name="Comma [0] 2 3 5" xfId="212"/>
    <cellStyle name="Comma [0] 2 3 6" xfId="213"/>
    <cellStyle name="Comma [0] 2 3 7" xfId="214"/>
    <cellStyle name="Comma [0] 2 3_RAB  POWER HOUSE STAI 07-11-09" xfId="215"/>
    <cellStyle name="Comma [0] 2 4" xfId="216"/>
    <cellStyle name="Comma [0] 2 4 2" xfId="217"/>
    <cellStyle name="Comma [0] 2 5" xfId="218"/>
    <cellStyle name="Comma [0] 2 6" xfId="219"/>
    <cellStyle name="Comma [0] 2 7" xfId="220"/>
    <cellStyle name="Comma [0] 2 8" xfId="221"/>
    <cellStyle name="Comma [0] 2_CV.AJ" xfId="222"/>
    <cellStyle name="Comma [0] 20" xfId="223"/>
    <cellStyle name="Comma [0] 20 2" xfId="224"/>
    <cellStyle name="Comma [0] 20 2 2" xfId="225"/>
    <cellStyle name="Comma [0] 21" xfId="226"/>
    <cellStyle name="Comma [0] 21 2" xfId="227"/>
    <cellStyle name="Comma [0] 21 3" xfId="228"/>
    <cellStyle name="Comma [0] 22" xfId="229"/>
    <cellStyle name="Comma [0] 22 2" xfId="230"/>
    <cellStyle name="Comma [0] 3" xfId="231"/>
    <cellStyle name="Comma [0] 3 10" xfId="232"/>
    <cellStyle name="Comma [0] 3 11" xfId="233"/>
    <cellStyle name="Comma [0] 3 12" xfId="234"/>
    <cellStyle name="Comma [0] 3 2" xfId="235"/>
    <cellStyle name="Comma [0] 3 2 10" xfId="236"/>
    <cellStyle name="Comma [0] 3 2 2" xfId="237"/>
    <cellStyle name="Comma [0] 3 2 2 2" xfId="238"/>
    <cellStyle name="Comma [0] 3 2 2 2 2" xfId="239"/>
    <cellStyle name="Comma [0] 3 2 2 2 3" xfId="240"/>
    <cellStyle name="Comma [0] 3 2 2 2 4" xfId="241"/>
    <cellStyle name="Comma [0] 3 2 2 3" xfId="242"/>
    <cellStyle name="Comma [0] 3 2 2 4" xfId="243"/>
    <cellStyle name="Comma [0] 3 2 2 5" xfId="244"/>
    <cellStyle name="Comma [0] 3 2 2_1-BOQ." xfId="245"/>
    <cellStyle name="Comma [0] 3 2 3" xfId="246"/>
    <cellStyle name="Comma [0] 3 2 3 2" xfId="247"/>
    <cellStyle name="Comma [0] 3 2 3 3" xfId="248"/>
    <cellStyle name="Comma [0] 3 2 3 4" xfId="249"/>
    <cellStyle name="Comma [0] 3 2 4" xfId="250"/>
    <cellStyle name="Comma [0] 3 2 5" xfId="251"/>
    <cellStyle name="Comma [0] 3 2 6" xfId="252"/>
    <cellStyle name="Comma [0] 3 2 7" xfId="253"/>
    <cellStyle name="Comma [0] 3 2 8" xfId="254"/>
    <cellStyle name="Comma [0] 3 2 9" xfId="255"/>
    <cellStyle name="Comma [0] 3 2_1-BOQ" xfId="256"/>
    <cellStyle name="Comma [0] 3 3" xfId="257"/>
    <cellStyle name="Comma [0] 3 3 2" xfId="258"/>
    <cellStyle name="Comma [0] 3 3 3" xfId="259"/>
    <cellStyle name="Comma [0] 3 3 4" xfId="260"/>
    <cellStyle name="Comma [0] 3 4" xfId="261"/>
    <cellStyle name="Comma [0] 3 4 2" xfId="262"/>
    <cellStyle name="Comma [0] 3 4 3" xfId="263"/>
    <cellStyle name="Comma [0] 3 4 4" xfId="264"/>
    <cellStyle name="Comma [0] 3 5" xfId="265"/>
    <cellStyle name="Comma [0] 3 5 2" xfId="266"/>
    <cellStyle name="Comma [0] 3 5 3" xfId="267"/>
    <cellStyle name="Comma [0] 3 5 4" xfId="268"/>
    <cellStyle name="Comma [0] 3 6" xfId="269"/>
    <cellStyle name="Comma [0] 3 7" xfId="270"/>
    <cellStyle name="Comma [0] 3 8" xfId="271"/>
    <cellStyle name="Comma [0] 3 9" xfId="272"/>
    <cellStyle name="Comma [0] 3_POSKESDES Ds. Lhok Keutapang Tangse" xfId="273"/>
    <cellStyle name="Comma [0] 4" xfId="274"/>
    <cellStyle name="Comma [0] 4 2" xfId="275"/>
    <cellStyle name="Comma [0] 4 3" xfId="276"/>
    <cellStyle name="Comma [0] 4 4" xfId="277"/>
    <cellStyle name="Comma [0] 5" xfId="278"/>
    <cellStyle name="Comma [0] 5 2" xfId="279"/>
    <cellStyle name="Comma [0] 5 3" xfId="280"/>
    <cellStyle name="Comma [0] 5 4" xfId="281"/>
    <cellStyle name="Comma [0] 5 5" xfId="282"/>
    <cellStyle name="Comma [0] 6" xfId="283"/>
    <cellStyle name="Comma [0] 6 2" xfId="284"/>
    <cellStyle name="Comma [0] 6 3" xfId="285"/>
    <cellStyle name="Comma [0] 6 4" xfId="286"/>
    <cellStyle name="Comma [0] 7" xfId="287"/>
    <cellStyle name="Comma [0] 7 2" xfId="288"/>
    <cellStyle name="Comma [0] 7 3" xfId="289"/>
    <cellStyle name="Comma [0] 7 4" xfId="290"/>
    <cellStyle name="Comma [0] 8" xfId="291"/>
    <cellStyle name="Comma [0] 9" xfId="292"/>
    <cellStyle name="Comma [0] 9 2" xfId="293"/>
    <cellStyle name="Comma [2]" xfId="294"/>
    <cellStyle name="Comma [3]" xfId="295"/>
    <cellStyle name="Comma 0" xfId="296"/>
    <cellStyle name="Comma 10" xfId="297"/>
    <cellStyle name="Comma 10 2" xfId="298"/>
    <cellStyle name="Comma 10 3" xfId="299"/>
    <cellStyle name="Comma 11" xfId="300"/>
    <cellStyle name="Comma 11 2" xfId="301"/>
    <cellStyle name="Comma 11 3" xfId="302"/>
    <cellStyle name="Comma 11 3 2" xfId="303"/>
    <cellStyle name="Comma 12" xfId="304"/>
    <cellStyle name="Comma 12 2" xfId="305"/>
    <cellStyle name="Comma 12 3" xfId="306"/>
    <cellStyle name="Comma 12 4" xfId="307"/>
    <cellStyle name="Comma 12 4 2" xfId="308"/>
    <cellStyle name="Comma 13" xfId="309"/>
    <cellStyle name="Comma 13 2" xfId="310"/>
    <cellStyle name="Comma 14" xfId="311"/>
    <cellStyle name="Comma 14 2" xfId="312"/>
    <cellStyle name="Comma 15" xfId="313"/>
    <cellStyle name="Comma 16" xfId="314"/>
    <cellStyle name="Comma 17" xfId="315"/>
    <cellStyle name="Comma 17 2" xfId="316"/>
    <cellStyle name="Comma 17 2 2" xfId="317"/>
    <cellStyle name="Comma 17 3" xfId="318"/>
    <cellStyle name="Comma 17 3 2" xfId="319"/>
    <cellStyle name="Comma 17 4" xfId="320"/>
    <cellStyle name="Comma 17 4 2" xfId="321"/>
    <cellStyle name="Comma 17 5" xfId="322"/>
    <cellStyle name="Comma 17 5 2" xfId="323"/>
    <cellStyle name="Comma 17 6" xfId="324"/>
    <cellStyle name="Comma 17 7" xfId="325"/>
    <cellStyle name="Comma 17 7 2" xfId="326"/>
    <cellStyle name="Comma 18" xfId="327"/>
    <cellStyle name="Comma 18 2" xfId="328"/>
    <cellStyle name="Comma 19" xfId="329"/>
    <cellStyle name="Comma 2" xfId="330"/>
    <cellStyle name="Comma 2 10" xfId="331"/>
    <cellStyle name="Comma 2 2" xfId="332"/>
    <cellStyle name="Comma 2 2 10" xfId="333"/>
    <cellStyle name="Comma 2 2 11" xfId="334"/>
    <cellStyle name="Comma 2 2 12" xfId="335"/>
    <cellStyle name="Comma 2 2 13" xfId="336"/>
    <cellStyle name="Comma 2 2 2" xfId="337"/>
    <cellStyle name="Comma 2 2 2 2" xfId="338"/>
    <cellStyle name="Comma 2 2 3" xfId="339"/>
    <cellStyle name="Comma 2 2 3 2" xfId="340"/>
    <cellStyle name="Comma 2 2 4" xfId="341"/>
    <cellStyle name="Comma 2 2 4 2" xfId="342"/>
    <cellStyle name="Comma 2 2 5" xfId="343"/>
    <cellStyle name="Comma 2 2 6" xfId="344"/>
    <cellStyle name="Comma 2 2 7" xfId="345"/>
    <cellStyle name="Comma 2 2 8" xfId="346"/>
    <cellStyle name="Comma 2 2 9" xfId="347"/>
    <cellStyle name="Comma 2 3" xfId="348"/>
    <cellStyle name="Comma 2 3 2" xfId="349"/>
    <cellStyle name="Comma 2 3 2 2" xfId="350"/>
    <cellStyle name="Comma 2 3 2 3" xfId="351"/>
    <cellStyle name="Comma 2 3 2 4" xfId="352"/>
    <cellStyle name="Comma 2 3 3" xfId="353"/>
    <cellStyle name="Comma 2 3 4" xfId="354"/>
    <cellStyle name="Comma 2 3 5" xfId="355"/>
    <cellStyle name="Comma 2 3 6" xfId="356"/>
    <cellStyle name="Comma 2 3 7" xfId="357"/>
    <cellStyle name="Comma 2 4" xfId="358"/>
    <cellStyle name="Comma 2 4 2" xfId="359"/>
    <cellStyle name="Comma 2 4 3" xfId="360"/>
    <cellStyle name="Comma 2 4 4" xfId="361"/>
    <cellStyle name="Comma 2 4 5" xfId="362"/>
    <cellStyle name="Comma 2 5" xfId="363"/>
    <cellStyle name="Comma 2 5 2" xfId="364"/>
    <cellStyle name="Comma 2 5 3" xfId="365"/>
    <cellStyle name="Comma 2 5 3 2" xfId="366"/>
    <cellStyle name="Comma 2 6" xfId="367"/>
    <cellStyle name="Comma 2 6 2" xfId="368"/>
    <cellStyle name="Comma 2 7" xfId="369"/>
    <cellStyle name="Comma 2 8" xfId="370"/>
    <cellStyle name="Comma 2_RAB  ASRAMA PUTRI STAI R5 18-11-09" xfId="371"/>
    <cellStyle name="Comma 20" xfId="372"/>
    <cellStyle name="Comma 20 2" xfId="373"/>
    <cellStyle name="Comma 20 2 2" xfId="374"/>
    <cellStyle name="Comma 20 3" xfId="375"/>
    <cellStyle name="Comma 20 3 2" xfId="376"/>
    <cellStyle name="Comma 20 4" xfId="377"/>
    <cellStyle name="Comma 20 4 2" xfId="378"/>
    <cellStyle name="Comma 20 5" xfId="379"/>
    <cellStyle name="Comma 20 5 2" xfId="380"/>
    <cellStyle name="Comma 20 6" xfId="381"/>
    <cellStyle name="Comma 20 7" xfId="382"/>
    <cellStyle name="Comma 20 7 2" xfId="383"/>
    <cellStyle name="Comma 20 8" xfId="384"/>
    <cellStyle name="Comma 21" xfId="385"/>
    <cellStyle name="Comma 22" xfId="386"/>
    <cellStyle name="Comma 23" xfId="387"/>
    <cellStyle name="Comma 24" xfId="388"/>
    <cellStyle name="Comma 25" xfId="389"/>
    <cellStyle name="Comma 26" xfId="390"/>
    <cellStyle name="Comma 27" xfId="391"/>
    <cellStyle name="Comma 28" xfId="392"/>
    <cellStyle name="Comma 29" xfId="393"/>
    <cellStyle name="Comma 3" xfId="394"/>
    <cellStyle name="Comma 3 10" xfId="395"/>
    <cellStyle name="Comma 3 11" xfId="396"/>
    <cellStyle name="Comma 3 12" xfId="397"/>
    <cellStyle name="Comma 3 13" xfId="398"/>
    <cellStyle name="Comma 3 14" xfId="399"/>
    <cellStyle name="Comma 3 2" xfId="400"/>
    <cellStyle name="Comma 3 2 2" xfId="401"/>
    <cellStyle name="Comma 3 2 3" xfId="402"/>
    <cellStyle name="Comma 3 2 4" xfId="403"/>
    <cellStyle name="Comma 3 3" xfId="404"/>
    <cellStyle name="Comma 3 3 2" xfId="405"/>
    <cellStyle name="Comma 3 3 3" xfId="406"/>
    <cellStyle name="Comma 3 3 4" xfId="407"/>
    <cellStyle name="Comma 3 4" xfId="408"/>
    <cellStyle name="Comma 3 4 2" xfId="409"/>
    <cellStyle name="Comma 3 4 3" xfId="410"/>
    <cellStyle name="Comma 3 4 4" xfId="411"/>
    <cellStyle name="Comma 3 5" xfId="412"/>
    <cellStyle name="Comma 3 5 2" xfId="413"/>
    <cellStyle name="Comma 3 5 3" xfId="414"/>
    <cellStyle name="Comma 3 5 4" xfId="415"/>
    <cellStyle name="Comma 3 6" xfId="416"/>
    <cellStyle name="Comma 3 6 2" xfId="417"/>
    <cellStyle name="Comma 3 6 3" xfId="418"/>
    <cellStyle name="Comma 3 6 4" xfId="419"/>
    <cellStyle name="Comma 3 7" xfId="420"/>
    <cellStyle name="Comma 3 7 2" xfId="421"/>
    <cellStyle name="Comma 3 7 3" xfId="422"/>
    <cellStyle name="Comma 3 7 4" xfId="423"/>
    <cellStyle name="Comma 3 8" xfId="424"/>
    <cellStyle name="Comma 3 8 2" xfId="425"/>
    <cellStyle name="Comma 3 8 3" xfId="426"/>
    <cellStyle name="Comma 3 8 4" xfId="427"/>
    <cellStyle name="Comma 3 9" xfId="428"/>
    <cellStyle name="Comma 3 9 2" xfId="429"/>
    <cellStyle name="Comma 3 9 3" xfId="430"/>
    <cellStyle name="Comma 3 9 4" xfId="431"/>
    <cellStyle name="Comma 30" xfId="432"/>
    <cellStyle name="Comma 31" xfId="433"/>
    <cellStyle name="Comma 32" xfId="434"/>
    <cellStyle name="Comma 33" xfId="435"/>
    <cellStyle name="Comma 34" xfId="436"/>
    <cellStyle name="Comma 35" xfId="437"/>
    <cellStyle name="Comma 36" xfId="438"/>
    <cellStyle name="Comma 37" xfId="439"/>
    <cellStyle name="Comma 38" xfId="440"/>
    <cellStyle name="Comma 39" xfId="441"/>
    <cellStyle name="Comma 4" xfId="442"/>
    <cellStyle name="Comma 4 10" xfId="443"/>
    <cellStyle name="Comma 4 11" xfId="444"/>
    <cellStyle name="Comma 4 12" xfId="445"/>
    <cellStyle name="Comma 4 13" xfId="446"/>
    <cellStyle name="Comma 4 2" xfId="447"/>
    <cellStyle name="Comma 4 2 10" xfId="448"/>
    <cellStyle name="Comma 4 2 2" xfId="449"/>
    <cellStyle name="Comma 4 2 2 2" xfId="450"/>
    <cellStyle name="Comma 4 2 2 2 2" xfId="451"/>
    <cellStyle name="Comma 4 2 2 2 3" xfId="452"/>
    <cellStyle name="Comma 4 2 2 2 4" xfId="453"/>
    <cellStyle name="Comma 4 2 2 2 5" xfId="454"/>
    <cellStyle name="Comma 4 2 2 3" xfId="455"/>
    <cellStyle name="Comma 4 2 2 4" xfId="456"/>
    <cellStyle name="Comma 4 2 2 5" xfId="457"/>
    <cellStyle name="Comma 4 2 2 6" xfId="458"/>
    <cellStyle name="Comma 4 2 2_1-BOQ." xfId="459"/>
    <cellStyle name="Comma 4 2 3" xfId="460"/>
    <cellStyle name="Comma 4 2 3 2" xfId="461"/>
    <cellStyle name="Comma 4 2 3 3" xfId="462"/>
    <cellStyle name="Comma 4 2 3 4" xfId="463"/>
    <cellStyle name="Comma 4 2 4" xfId="464"/>
    <cellStyle name="Comma 4 2 5" xfId="465"/>
    <cellStyle name="Comma 4 2 6" xfId="466"/>
    <cellStyle name="Comma 4 2 7" xfId="467"/>
    <cellStyle name="Comma 4 2 8" xfId="468"/>
    <cellStyle name="Comma 4 2 9" xfId="469"/>
    <cellStyle name="Comma 4 2_1-BOQ" xfId="470"/>
    <cellStyle name="Comma 4 3" xfId="471"/>
    <cellStyle name="Comma 4 3 2" xfId="472"/>
    <cellStyle name="Comma 4 3 3" xfId="473"/>
    <cellStyle name="Comma 4 3 4" xfId="474"/>
    <cellStyle name="Comma 4 3 5" xfId="475"/>
    <cellStyle name="Comma 4 4" xfId="476"/>
    <cellStyle name="Comma 4 4 2" xfId="477"/>
    <cellStyle name="Comma 4 4 3" xfId="478"/>
    <cellStyle name="Comma 4 4 4" xfId="479"/>
    <cellStyle name="Comma 4 5" xfId="480"/>
    <cellStyle name="Comma 4 6" xfId="481"/>
    <cellStyle name="Comma 4 7" xfId="482"/>
    <cellStyle name="Comma 4 8" xfId="483"/>
    <cellStyle name="Comma 4 9" xfId="484"/>
    <cellStyle name="Comma 4_POSKESDES Ds. Lhok Keutapang Tangse" xfId="485"/>
    <cellStyle name="Comma 40" xfId="486"/>
    <cellStyle name="Comma 41" xfId="487"/>
    <cellStyle name="Comma 42" xfId="488"/>
    <cellStyle name="Comma 43" xfId="489"/>
    <cellStyle name="Comma 44" xfId="490"/>
    <cellStyle name="Comma 45" xfId="491"/>
    <cellStyle name="Comma 46" xfId="492"/>
    <cellStyle name="Comma 47" xfId="493"/>
    <cellStyle name="Comma 48" xfId="494"/>
    <cellStyle name="Comma 49" xfId="495"/>
    <cellStyle name="Comma 5" xfId="496"/>
    <cellStyle name="Comma 5 2" xfId="497"/>
    <cellStyle name="Comma 5 2 2" xfId="498"/>
    <cellStyle name="Comma 5 2 3" xfId="499"/>
    <cellStyle name="Comma 5 2 4" xfId="500"/>
    <cellStyle name="Comma 5 3" xfId="501"/>
    <cellStyle name="Comma 5 3 2" xfId="502"/>
    <cellStyle name="Comma 5 3 3" xfId="503"/>
    <cellStyle name="Comma 5 3 4" xfId="504"/>
    <cellStyle name="Comma 5 4" xfId="505"/>
    <cellStyle name="Comma 5 5" xfId="506"/>
    <cellStyle name="Comma 5 6" xfId="507"/>
    <cellStyle name="Comma 5 7" xfId="508"/>
    <cellStyle name="Comma 50" xfId="509"/>
    <cellStyle name="Comma 51" xfId="510"/>
    <cellStyle name="Comma 52" xfId="511"/>
    <cellStyle name="Comma 53" xfId="512"/>
    <cellStyle name="Comma 54" xfId="513"/>
    <cellStyle name="Comma 55" xfId="514"/>
    <cellStyle name="Comma 56" xfId="515"/>
    <cellStyle name="Comma 57" xfId="516"/>
    <cellStyle name="Comma 58" xfId="517"/>
    <cellStyle name="Comma 59" xfId="518"/>
    <cellStyle name="Comma 6" xfId="519"/>
    <cellStyle name="Comma 6 2" xfId="520"/>
    <cellStyle name="Comma 6 2 2" xfId="521"/>
    <cellStyle name="Comma 6 3" xfId="522"/>
    <cellStyle name="Comma 6 4" xfId="523"/>
    <cellStyle name="Comma 6 5" xfId="524"/>
    <cellStyle name="Comma 6 6" xfId="525"/>
    <cellStyle name="Comma 6 7" xfId="526"/>
    <cellStyle name="Comma 60" xfId="527"/>
    <cellStyle name="Comma 61" xfId="528"/>
    <cellStyle name="Comma 62" xfId="529"/>
    <cellStyle name="Comma 63" xfId="530"/>
    <cellStyle name="Comma 64" xfId="531"/>
    <cellStyle name="Comma 65" xfId="532"/>
    <cellStyle name="Comma 66" xfId="533"/>
    <cellStyle name="Comma 67" xfId="534"/>
    <cellStyle name="Comma 68" xfId="535"/>
    <cellStyle name="Comma 69" xfId="536"/>
    <cellStyle name="Comma 7" xfId="537"/>
    <cellStyle name="Comma 7 2" xfId="538"/>
    <cellStyle name="Comma 7 2 2" xfId="539"/>
    <cellStyle name="Comma 7 2 3" xfId="540"/>
    <cellStyle name="Comma 7 2 4" xfId="541"/>
    <cellStyle name="Comma 7 3" xfId="542"/>
    <cellStyle name="Comma 7 4" xfId="543"/>
    <cellStyle name="Comma 7 5" xfId="544"/>
    <cellStyle name="Comma 7 6" xfId="545"/>
    <cellStyle name="Comma 7 7" xfId="546"/>
    <cellStyle name="Comma 7 8" xfId="547"/>
    <cellStyle name="Comma 70" xfId="548"/>
    <cellStyle name="Comma 71" xfId="549"/>
    <cellStyle name="Comma 72" xfId="550"/>
    <cellStyle name="Comma 73" xfId="1220"/>
    <cellStyle name="Comma 74" xfId="1223"/>
    <cellStyle name="Comma 8" xfId="551"/>
    <cellStyle name="Comma 8 2" xfId="552"/>
    <cellStyle name="Comma 8 3" xfId="553"/>
    <cellStyle name="Comma 8 4" xfId="554"/>
    <cellStyle name="Comma 9" xfId="555"/>
    <cellStyle name="Comma 9 2" xfId="556"/>
    <cellStyle name="Comma0" xfId="557"/>
    <cellStyle name="Comma0 2" xfId="558"/>
    <cellStyle name="Comma0 2 2" xfId="559"/>
    <cellStyle name="Comma0 2 3" xfId="560"/>
    <cellStyle name="Comma0 2 4" xfId="561"/>
    <cellStyle name="Comma0 2 5" xfId="562"/>
    <cellStyle name="Comma0 3" xfId="563"/>
    <cellStyle name="Comma0 3 2" xfId="564"/>
    <cellStyle name="Comma0 3 3" xfId="565"/>
    <cellStyle name="Comma0 3 4" xfId="566"/>
    <cellStyle name="Comma0 3 5" xfId="567"/>
    <cellStyle name="Comma0 4" xfId="568"/>
    <cellStyle name="Comma0 5" xfId="569"/>
    <cellStyle name="Comma0 6" xfId="570"/>
    <cellStyle name="Comma0 7" xfId="571"/>
    <cellStyle name="Comma0 8" xfId="572"/>
    <cellStyle name="Comma0 9" xfId="573"/>
    <cellStyle name="Copied" xfId="574"/>
    <cellStyle name="Ctrrency [0]_pldt_3_BOOK1" xfId="575"/>
    <cellStyle name="Currency [0] 2" xfId="576"/>
    <cellStyle name="Currency [0] 2 2" xfId="577"/>
    <cellStyle name="Currency [0] 2 3" xfId="578"/>
    <cellStyle name="Currency [0] 2 4" xfId="579"/>
    <cellStyle name="Currency [0] 3" xfId="580"/>
    <cellStyle name="Currency [0] 4" xfId="581"/>
    <cellStyle name="Currency [0] 4 2" xfId="582"/>
    <cellStyle name="Currency [0] 4 3" xfId="583"/>
    <cellStyle name="Currency [0] 4 3 2" xfId="584"/>
    <cellStyle name="Currency [0] 5" xfId="585"/>
    <cellStyle name="Currency [0] 6" xfId="586"/>
    <cellStyle name="Currency [0] 6 2" xfId="587"/>
    <cellStyle name="Currency [0] 6 2 2" xfId="588"/>
    <cellStyle name="Currency 2" xfId="589"/>
    <cellStyle name="Currency 2 2" xfId="590"/>
    <cellStyle name="Currency 2 3" xfId="591"/>
    <cellStyle name="Currency 2 4" xfId="592"/>
    <cellStyle name="Currency 3" xfId="593"/>
    <cellStyle name="Currency 3 2" xfId="594"/>
    <cellStyle name="Currency 3 3" xfId="595"/>
    <cellStyle name="Currency 3 4" xfId="596"/>
    <cellStyle name="Currency0" xfId="597"/>
    <cellStyle name="Currency0 2" xfId="598"/>
    <cellStyle name="Currency0 2 2" xfId="599"/>
    <cellStyle name="Currency0 2 3" xfId="600"/>
    <cellStyle name="Currency0 2 4" xfId="601"/>
    <cellStyle name="Currency0 2 5" xfId="602"/>
    <cellStyle name="Currency0 3" xfId="603"/>
    <cellStyle name="Currency0 3 2" xfId="604"/>
    <cellStyle name="Currency0 3 3" xfId="605"/>
    <cellStyle name="Currency0 3 4" xfId="606"/>
    <cellStyle name="Currency0 3 5" xfId="607"/>
    <cellStyle name="Currency0 4" xfId="608"/>
    <cellStyle name="Currency0 5" xfId="609"/>
    <cellStyle name="Currency0 6" xfId="610"/>
    <cellStyle name="Currency0 7" xfId="611"/>
    <cellStyle name="Currency0 8" xfId="612"/>
    <cellStyle name="Currency0 9" xfId="613"/>
    <cellStyle name="Custom - Style8" xfId="614"/>
    <cellStyle name="Data   - Style2" xfId="615"/>
    <cellStyle name="Date" xfId="616"/>
    <cellStyle name="Date 10" xfId="617"/>
    <cellStyle name="Date 11" xfId="618"/>
    <cellStyle name="Date 12" xfId="619"/>
    <cellStyle name="DATE 13" xfId="620"/>
    <cellStyle name="DATE 14" xfId="621"/>
    <cellStyle name="DATE 15" xfId="622"/>
    <cellStyle name="DATE 16" xfId="623"/>
    <cellStyle name="Date 17" xfId="624"/>
    <cellStyle name="Date 18" xfId="625"/>
    <cellStyle name="Date 19" xfId="626"/>
    <cellStyle name="Date 2" xfId="627"/>
    <cellStyle name="DATE 2 2" xfId="628"/>
    <cellStyle name="Date 2 3" xfId="629"/>
    <cellStyle name="Date 2 4" xfId="630"/>
    <cellStyle name="Date 2 5" xfId="631"/>
    <cellStyle name="Date 3" xfId="632"/>
    <cellStyle name="DATE 3 2" xfId="633"/>
    <cellStyle name="Date 3 3" xfId="634"/>
    <cellStyle name="Date 3 4" xfId="635"/>
    <cellStyle name="Date 3 5" xfId="636"/>
    <cellStyle name="Date 4" xfId="637"/>
    <cellStyle name="DATE 4 2" xfId="638"/>
    <cellStyle name="DATE 5" xfId="639"/>
    <cellStyle name="DATE 6" xfId="640"/>
    <cellStyle name="DATE 7" xfId="641"/>
    <cellStyle name="DATE 8" xfId="642"/>
    <cellStyle name="Date 9" xfId="643"/>
    <cellStyle name="DATE_2 - RAB-PAJAK MEDAN - 2009 (ME) - r2 -PP" xfId="644"/>
    <cellStyle name="date1" xfId="645"/>
    <cellStyle name="date1 2" xfId="646"/>
    <cellStyle name="date1 3" xfId="647"/>
    <cellStyle name="date1 4" xfId="648"/>
    <cellStyle name="date1 5" xfId="649"/>
    <cellStyle name="date1 6" xfId="650"/>
    <cellStyle name="date1_2 - RAB-PAJAK MEDAN - 2009 (ME) - r2 -PP" xfId="651"/>
    <cellStyle name="Description" xfId="652"/>
    <cellStyle name="Description 2" xfId="653"/>
    <cellStyle name="Description 3" xfId="654"/>
    <cellStyle name="Description 4" xfId="655"/>
    <cellStyle name="Description 5" xfId="656"/>
    <cellStyle name="Description 6" xfId="657"/>
    <cellStyle name="Description_2 - RAB-PAJAK MEDAN - 2009 (ME) - r2 -PP" xfId="658"/>
    <cellStyle name="Dezimal [0]_hcl-Tank (GB)" xfId="659"/>
    <cellStyle name="Dezimal_hcl-Tank (GB)" xfId="660"/>
    <cellStyle name="DUA" xfId="661"/>
    <cellStyle name="DUA 2" xfId="662"/>
    <cellStyle name="DUA 3" xfId="663"/>
    <cellStyle name="Emphasis 1" xfId="664"/>
    <cellStyle name="Emphasis 2" xfId="665"/>
    <cellStyle name="Emphasis 3" xfId="666"/>
    <cellStyle name="Entered" xfId="667"/>
    <cellStyle name="Euro" xfId="668"/>
    <cellStyle name="Euro 2" xfId="669"/>
    <cellStyle name="Euro 3" xfId="670"/>
    <cellStyle name="Explanatory Text 2" xfId="671"/>
    <cellStyle name="ƒ" xfId="672"/>
    <cellStyle name="ƒ_RAB Electonic01" xfId="673"/>
    <cellStyle name="F2" xfId="674"/>
    <cellStyle name="F3" xfId="675"/>
    <cellStyle name="F4" xfId="676"/>
    <cellStyle name="F5" xfId="677"/>
    <cellStyle name="F6" xfId="678"/>
    <cellStyle name="F7" xfId="679"/>
    <cellStyle name="F8" xfId="680"/>
    <cellStyle name="Fixed" xfId="681"/>
    <cellStyle name="Fixed 10" xfId="682"/>
    <cellStyle name="Fixed 11" xfId="683"/>
    <cellStyle name="Fixed 2" xfId="684"/>
    <cellStyle name="Fixed 2 2" xfId="685"/>
    <cellStyle name="Fixed 2 3" xfId="686"/>
    <cellStyle name="Fixed 2 4" xfId="687"/>
    <cellStyle name="Fixed 2 5" xfId="688"/>
    <cellStyle name="Fixed 3" xfId="689"/>
    <cellStyle name="Fixed 3 2" xfId="690"/>
    <cellStyle name="Fixed 3 3" xfId="691"/>
    <cellStyle name="Fixed 3 4" xfId="692"/>
    <cellStyle name="Fixed 3 5" xfId="693"/>
    <cellStyle name="Fixed 4" xfId="694"/>
    <cellStyle name="Fixed 4 2" xfId="695"/>
    <cellStyle name="Fixed 5" xfId="696"/>
    <cellStyle name="Fixed 6" xfId="697"/>
    <cellStyle name="Fixed 7" xfId="698"/>
    <cellStyle name="Fixed 8" xfId="699"/>
    <cellStyle name="Fixed 9" xfId="700"/>
    <cellStyle name="Fixed_2 - RAB-PAJAK MEDAN - 2009 (ME) - r2 -PP" xfId="701"/>
    <cellStyle name="Good 2" xfId="702"/>
    <cellStyle name="Grey" xfId="703"/>
    <cellStyle name="GTT%" xfId="704"/>
    <cellStyle name="GTT% 2" xfId="705"/>
    <cellStyle name="GTT% 3" xfId="706"/>
    <cellStyle name="GTT% 4" xfId="707"/>
    <cellStyle name="GTT% 5" xfId="708"/>
    <cellStyle name="GTT% 6" xfId="709"/>
    <cellStyle name="GTT%_2 - RAB-PAJAK MEDAN - 2009 (ME) - r2 -PP" xfId="710"/>
    <cellStyle name="Header - Style1" xfId="711"/>
    <cellStyle name="Header1" xfId="712"/>
    <cellStyle name="Header2" xfId="713"/>
    <cellStyle name="Header2 2" xfId="714"/>
    <cellStyle name="Header2 3" xfId="715"/>
    <cellStyle name="Heading" xfId="716"/>
    <cellStyle name="Heading 1 2" xfId="717"/>
    <cellStyle name="Heading 1 2 2" xfId="718"/>
    <cellStyle name="Heading 1 2 3" xfId="719"/>
    <cellStyle name="Heading 1 3" xfId="720"/>
    <cellStyle name="Heading 1 4" xfId="721"/>
    <cellStyle name="Heading 1 5" xfId="722"/>
    <cellStyle name="Heading 1 6" xfId="723"/>
    <cellStyle name="Heading 1 7" xfId="724"/>
    <cellStyle name="Heading 1 8" xfId="725"/>
    <cellStyle name="Heading 1 9" xfId="726"/>
    <cellStyle name="Heading 2 2" xfId="727"/>
    <cellStyle name="Heading 2 2 2" xfId="728"/>
    <cellStyle name="Heading 2 2 3" xfId="729"/>
    <cellStyle name="Heading 2 3" xfId="730"/>
    <cellStyle name="Heading 2 4" xfId="731"/>
    <cellStyle name="Heading 2 5" xfId="732"/>
    <cellStyle name="Heading 2 6" xfId="733"/>
    <cellStyle name="Heading 2 7" xfId="734"/>
    <cellStyle name="Heading 2 8" xfId="735"/>
    <cellStyle name="Heading 2 9" xfId="736"/>
    <cellStyle name="Heading 3 2" xfId="737"/>
    <cellStyle name="Heading 4 2" xfId="738"/>
    <cellStyle name="Heading1" xfId="739"/>
    <cellStyle name="Heading1 2" xfId="740"/>
    <cellStyle name="Heading2" xfId="741"/>
    <cellStyle name="Heading2 2" xfId="742"/>
    <cellStyle name="HEADINGS" xfId="743"/>
    <cellStyle name="HEADINGSTOP" xfId="744"/>
    <cellStyle name="Input [yellow]" xfId="745"/>
    <cellStyle name="Input 2" xfId="746"/>
    <cellStyle name="Input 3" xfId="747"/>
    <cellStyle name="Input 4" xfId="748"/>
    <cellStyle name="Judul" xfId="749"/>
    <cellStyle name="Keluaran" xfId="750"/>
    <cellStyle name="Keluaran 2" xfId="751"/>
    <cellStyle name="Keluaran 3" xfId="752"/>
    <cellStyle name="Koma [0] 2" xfId="753"/>
    <cellStyle name="Koma [0] 2 2" xfId="754"/>
    <cellStyle name="Koma [0] 2 3" xfId="755"/>
    <cellStyle name="Koma [0] 2 4" xfId="756"/>
    <cellStyle name="Koma 2" xfId="757"/>
    <cellStyle name="Koma 2 2" xfId="758"/>
    <cellStyle name="Koma 2 3" xfId="759"/>
    <cellStyle name="Koma 2 4" xfId="760"/>
    <cellStyle name="kop" xfId="761"/>
    <cellStyle name="Labels - Style3" xfId="762"/>
    <cellStyle name="Linked Cell 2" xfId="763"/>
    <cellStyle name="m" xfId="764"/>
    <cellStyle name="m 2" xfId="765"/>
    <cellStyle name="m 3" xfId="766"/>
    <cellStyle name="m 4" xfId="767"/>
    <cellStyle name="m 5" xfId="768"/>
    <cellStyle name="m 6" xfId="769"/>
    <cellStyle name="m_Analisa_RAPK_SAMPOERNA" xfId="770"/>
    <cellStyle name="m_Analisa_RAPK_SAMPOERNA_EE KPP Tahap III Rev Krm" xfId="771"/>
    <cellStyle name="m_Analisa_RAPK_SAMPOERNA_RC ME -1.340.505.950" xfId="772"/>
    <cellStyle name="m_BTL_Salemba_18_nop 2005  basement for prelim (version 2)" xfId="773"/>
    <cellStyle name="m_EE KPP Tahap III Rev Krm" xfId="774"/>
    <cellStyle name="m_FINALISASI MARUDA" xfId="775"/>
    <cellStyle name="m_FINALISASI MARUDA_EE KPP Tahap III Rev Krm" xfId="776"/>
    <cellStyle name="m_FINALISASI MARUDA_RC ME -1.340.505.950" xfId="777"/>
    <cellStyle name="m_REAL COST   SEKOLAH - RHESA-06  (18-12-06) FINAL VERSI - 3" xfId="778"/>
    <cellStyle name="m_REAL COST   SEKOLAH - RHESA-06  (18-12-06) FINAL VERSI - 3_EE KPP Tahap III Rev Krm" xfId="779"/>
    <cellStyle name="m_REAL COST   SEKOLAH - RHESA-06  (18-12-06) FINAL VERSI - 3_RC ME -1.340.505.950" xfId="780"/>
    <cellStyle name="Masukan" xfId="781"/>
    <cellStyle name="Masukan 2" xfId="782"/>
    <cellStyle name="Masukan 3" xfId="783"/>
    <cellStyle name="Mata Uang 2" xfId="784"/>
    <cellStyle name="Mata Uang 2 2" xfId="785"/>
    <cellStyle name="Mata Uang 2 3" xfId="786"/>
    <cellStyle name="Mata Uang 2 4" xfId="787"/>
    <cellStyle name="Milliers [0]_AR1194" xfId="788"/>
    <cellStyle name="Milliers_AR1194" xfId="789"/>
    <cellStyle name="Monétaire [0]_AR1194" xfId="790"/>
    <cellStyle name="Monétaire_AR1194" xfId="791"/>
    <cellStyle name="Netral" xfId="792"/>
    <cellStyle name="Neutral 2" xfId="793"/>
    <cellStyle name="no dec" xfId="794"/>
    <cellStyle name="Normal" xfId="0" builtinId="0"/>
    <cellStyle name="Normal - Style1" xfId="795"/>
    <cellStyle name="Normal - Style1 2" xfId="796"/>
    <cellStyle name="Normal - Style1 3" xfId="797"/>
    <cellStyle name="Normal - Style1 4" xfId="798"/>
    <cellStyle name="Normal - Style1 5" xfId="799"/>
    <cellStyle name="Normal - Style1 6" xfId="800"/>
    <cellStyle name="Normal - Style2" xfId="801"/>
    <cellStyle name="Normal - Style2 2" xfId="802"/>
    <cellStyle name="Normal - Style3" xfId="803"/>
    <cellStyle name="Normal - Style3 2" xfId="804"/>
    <cellStyle name="Normal - Style4" xfId="805"/>
    <cellStyle name="Normal - Style5" xfId="806"/>
    <cellStyle name="Normal - Style6" xfId="807"/>
    <cellStyle name="Normal - Style7" xfId="808"/>
    <cellStyle name="Normal - Style8" xfId="809"/>
    <cellStyle name="Normal 10" xfId="810"/>
    <cellStyle name="Normal 11" xfId="811"/>
    <cellStyle name="Normal 12" xfId="812"/>
    <cellStyle name="Normal 12 2" xfId="813"/>
    <cellStyle name="Normal 13" xfId="814"/>
    <cellStyle name="Normal 13 2" xfId="815"/>
    <cellStyle name="Normal 13 3" xfId="816"/>
    <cellStyle name="Normal 14" xfId="817"/>
    <cellStyle name="Normal 14 2" xfId="818"/>
    <cellStyle name="Normal 14 3" xfId="819"/>
    <cellStyle name="Normal 14 3 2" xfId="820"/>
    <cellStyle name="Normal 15" xfId="821"/>
    <cellStyle name="Normal 15 2" xfId="822"/>
    <cellStyle name="Normal 15 3" xfId="823"/>
    <cellStyle name="Normal 15 3 2" xfId="824"/>
    <cellStyle name="Normal 16" xfId="825"/>
    <cellStyle name="Normal 16 2" xfId="826"/>
    <cellStyle name="Normal 16 3" xfId="827"/>
    <cellStyle name="Normal 16 3 2" xfId="828"/>
    <cellStyle name="Normal 17" xfId="829"/>
    <cellStyle name="Normal 17 2" xfId="830"/>
    <cellStyle name="Normal 17 3" xfId="831"/>
    <cellStyle name="Normal 17 3 2" xfId="832"/>
    <cellStyle name="Normal 18" xfId="833"/>
    <cellStyle name="Normal 18 2" xfId="834"/>
    <cellStyle name="Normal 18 3" xfId="835"/>
    <cellStyle name="Normal 18 3 2" xfId="836"/>
    <cellStyle name="Normal 19" xfId="837"/>
    <cellStyle name="Normal 19 2" xfId="838"/>
    <cellStyle name="Normal 19 3" xfId="839"/>
    <cellStyle name="Normal 19 3 2" xfId="840"/>
    <cellStyle name="Normal 2" xfId="841"/>
    <cellStyle name="Normal 2 10" xfId="842"/>
    <cellStyle name="Normal 2 11" xfId="843"/>
    <cellStyle name="Normal 2 12" xfId="844"/>
    <cellStyle name="Normal 2 12 2" xfId="845"/>
    <cellStyle name="Normal 2 13" xfId="846"/>
    <cellStyle name="Normal 2 14" xfId="847"/>
    <cellStyle name="Normal 2 15" xfId="848"/>
    <cellStyle name="Normal 2 16" xfId="849"/>
    <cellStyle name="Normal 2 2" xfId="850"/>
    <cellStyle name="Normal 2 2 10" xfId="851"/>
    <cellStyle name="Normal 2 2 11" xfId="852"/>
    <cellStyle name="Normal 2 2 12" xfId="853"/>
    <cellStyle name="Normal 2 2 13" xfId="854"/>
    <cellStyle name="Normal 2 2 14" xfId="855"/>
    <cellStyle name="Normal 2 2 15" xfId="856"/>
    <cellStyle name="Normal 2 2 16" xfId="857"/>
    <cellStyle name="Normal 2 2 17" xfId="858"/>
    <cellStyle name="Normal 2 2 18" xfId="859"/>
    <cellStyle name="Normal 2 2 19" xfId="860"/>
    <cellStyle name="Normal 2 2 2" xfId="861"/>
    <cellStyle name="Normal 2 2 3" xfId="862"/>
    <cellStyle name="Normal 2 2 4" xfId="863"/>
    <cellStyle name="Normal 2 2 5" xfId="864"/>
    <cellStyle name="Normal 2 2 6" xfId="865"/>
    <cellStyle name="Normal 2 2 7" xfId="866"/>
    <cellStyle name="Normal 2 2 8" xfId="867"/>
    <cellStyle name="Normal 2 2 9" xfId="868"/>
    <cellStyle name="Normal 2 2_harga satuan MKSR" xfId="869"/>
    <cellStyle name="Normal 2 3" xfId="870"/>
    <cellStyle name="Normal 2 3 2" xfId="871"/>
    <cellStyle name="Normal 2 3 3" xfId="872"/>
    <cellStyle name="Normal 2 3 4" xfId="873"/>
    <cellStyle name="Normal 2 3 5" xfId="874"/>
    <cellStyle name="Normal 2 4" xfId="875"/>
    <cellStyle name="Normal 2 4 2" xfId="876"/>
    <cellStyle name="Normal 2 4 3" xfId="877"/>
    <cellStyle name="Normal 2 4 4" xfId="878"/>
    <cellStyle name="Normal 2 5" xfId="879"/>
    <cellStyle name="Normal 2 5 2" xfId="880"/>
    <cellStyle name="Normal 2 5 3" xfId="881"/>
    <cellStyle name="Normal 2 5 4" xfId="882"/>
    <cellStyle name="Normal 2 6" xfId="883"/>
    <cellStyle name="Normal 2 6 2" xfId="884"/>
    <cellStyle name="Normal 2 6 3" xfId="885"/>
    <cellStyle name="Normal 2 6 4" xfId="886"/>
    <cellStyle name="Normal 2 7" xfId="887"/>
    <cellStyle name="Normal 2 7 2" xfId="888"/>
    <cellStyle name="Normal 2 7 3" xfId="889"/>
    <cellStyle name="Normal 2 7 4" xfId="890"/>
    <cellStyle name="Normal 2 8" xfId="891"/>
    <cellStyle name="Normal 2 8 2" xfId="892"/>
    <cellStyle name="Normal 2 8 3" xfId="893"/>
    <cellStyle name="Normal 2 8 4" xfId="894"/>
    <cellStyle name="Normal 2 9" xfId="895"/>
    <cellStyle name="Normal 2 9 2" xfId="896"/>
    <cellStyle name="Normal 2 9 3" xfId="897"/>
    <cellStyle name="Normal 2 9 4" xfId="898"/>
    <cellStyle name="Normal 2_1-BOQ." xfId="899"/>
    <cellStyle name="Normal 20" xfId="900"/>
    <cellStyle name="Normal 20 2" xfId="901"/>
    <cellStyle name="Normal 21" xfId="902"/>
    <cellStyle name="Normal 21 2" xfId="903"/>
    <cellStyle name="Normal 22" xfId="904"/>
    <cellStyle name="Normal 23" xfId="905"/>
    <cellStyle name="Normal 23 2" xfId="906"/>
    <cellStyle name="Normal 24" xfId="907"/>
    <cellStyle name="Normal 24 2" xfId="908"/>
    <cellStyle name="Normal 24 3" xfId="909"/>
    <cellStyle name="Normal 24 3 2" xfId="910"/>
    <cellStyle name="Normal 25" xfId="911"/>
    <cellStyle name="Normal 26" xfId="912"/>
    <cellStyle name="Normal 27" xfId="913"/>
    <cellStyle name="Normal 28" xfId="914"/>
    <cellStyle name="Normal 28 2" xfId="915"/>
    <cellStyle name="Normal 28 2 2" xfId="916"/>
    <cellStyle name="Normal 29" xfId="917"/>
    <cellStyle name="Normal 3" xfId="918"/>
    <cellStyle name="Normal 3 10" xfId="919"/>
    <cellStyle name="Normal 3 11" xfId="920"/>
    <cellStyle name="Normal 3 12" xfId="921"/>
    <cellStyle name="Normal 3 2" xfId="922"/>
    <cellStyle name="Normal 3 2 2" xfId="923"/>
    <cellStyle name="Normal 3 2 2 2" xfId="924"/>
    <cellStyle name="Normal 3 2 2 3" xfId="925"/>
    <cellStyle name="Normal 3 2 2 4" xfId="926"/>
    <cellStyle name="Normal 3 2 3" xfId="927"/>
    <cellStyle name="Normal 3 2 3 2" xfId="928"/>
    <cellStyle name="Normal 3 2 3 3" xfId="929"/>
    <cellStyle name="Normal 3 2 3 4" xfId="930"/>
    <cellStyle name="Normal 3 2 4" xfId="931"/>
    <cellStyle name="Normal 3 2 5" xfId="932"/>
    <cellStyle name="Normal 3 2 6" xfId="933"/>
    <cellStyle name="Normal 3 2 7" xfId="934"/>
    <cellStyle name="Normal 3 2 8" xfId="935"/>
    <cellStyle name="Normal 3 2_1-BOQ." xfId="936"/>
    <cellStyle name="Normal 3 3" xfId="937"/>
    <cellStyle name="Normal 3 3 2" xfId="938"/>
    <cellStyle name="Normal 3 3 3" xfId="939"/>
    <cellStyle name="Normal 3 3 4" xfId="940"/>
    <cellStyle name="Normal 3 3 5" xfId="941"/>
    <cellStyle name="Normal 3 4" xfId="942"/>
    <cellStyle name="Normal 3 4 2" xfId="943"/>
    <cellStyle name="Normal 3 4 3" xfId="944"/>
    <cellStyle name="Normal 3 4 4" xfId="945"/>
    <cellStyle name="Normal 3 4 5" xfId="946"/>
    <cellStyle name="Normal 3 5" xfId="947"/>
    <cellStyle name="Normal 3 6" xfId="948"/>
    <cellStyle name="Normal 3 7" xfId="949"/>
    <cellStyle name="Normal 3 8" xfId="950"/>
    <cellStyle name="Normal 3 9" xfId="951"/>
    <cellStyle name="Normal 3_1-BOQ." xfId="952"/>
    <cellStyle name="Normal 30" xfId="953"/>
    <cellStyle name="Normal 31" xfId="954"/>
    <cellStyle name="Normal 32" xfId="955"/>
    <cellStyle name="Normal 33" xfId="956"/>
    <cellStyle name="Normal 34" xfId="957"/>
    <cellStyle name="Normal 35" xfId="958"/>
    <cellStyle name="Normal 36" xfId="959"/>
    <cellStyle name="Normal 36 2" xfId="960"/>
    <cellStyle name="Normal 37" xfId="961"/>
    <cellStyle name="Normal 38" xfId="962"/>
    <cellStyle name="Normal 39" xfId="963"/>
    <cellStyle name="Normal 4" xfId="964"/>
    <cellStyle name="Normal 4 2" xfId="965"/>
    <cellStyle name="Normal 4 2 2" xfId="966"/>
    <cellStyle name="Normal 4 2 3" xfId="967"/>
    <cellStyle name="Normal 4 2 4" xfId="968"/>
    <cellStyle name="Normal 4 2 5" xfId="969"/>
    <cellStyle name="Normal 4 3" xfId="970"/>
    <cellStyle name="Normal 4 3 2" xfId="971"/>
    <cellStyle name="Normal 4 3 3" xfId="972"/>
    <cellStyle name="Normal 4 3 4" xfId="973"/>
    <cellStyle name="Normal 4 4" xfId="974"/>
    <cellStyle name="Normal 4 4 2" xfId="975"/>
    <cellStyle name="Normal 4 4 3" xfId="976"/>
    <cellStyle name="Normal 4 4 4" xfId="977"/>
    <cellStyle name="Normal 4 5" xfId="978"/>
    <cellStyle name="Normal 4 6" xfId="979"/>
    <cellStyle name="Normal 4 7" xfId="980"/>
    <cellStyle name="Normal 4 8" xfId="981"/>
    <cellStyle name="Normal 4 9" xfId="1222"/>
    <cellStyle name="Normal 4_1-BOQ." xfId="982"/>
    <cellStyle name="Normal 40" xfId="983"/>
    <cellStyle name="Normal 41" xfId="984"/>
    <cellStyle name="Normal 42" xfId="985"/>
    <cellStyle name="Normal 43" xfId="986"/>
    <cellStyle name="Normal 44" xfId="987"/>
    <cellStyle name="Normal 45" xfId="988"/>
    <cellStyle name="Normal 45 2" xfId="989"/>
    <cellStyle name="Normal 46" xfId="990"/>
    <cellStyle name="Normal 47" xfId="991"/>
    <cellStyle name="Normal 47 2" xfId="992"/>
    <cellStyle name="Normal 48" xfId="993"/>
    <cellStyle name="Normal 49" xfId="994"/>
    <cellStyle name="Normal 5" xfId="995"/>
    <cellStyle name="Normal 5 2" xfId="996"/>
    <cellStyle name="Normal 5 2 2" xfId="997"/>
    <cellStyle name="Normal 5 2 3" xfId="998"/>
    <cellStyle name="Normal 5 2 4" xfId="999"/>
    <cellStyle name="Normal 5 2 5" xfId="1000"/>
    <cellStyle name="Normal 5 3" xfId="1001"/>
    <cellStyle name="Normal 5 3 2" xfId="1002"/>
    <cellStyle name="Normal 5 3 3" xfId="1003"/>
    <cellStyle name="Normal 5 3 4" xfId="1004"/>
    <cellStyle name="Normal 5 4" xfId="1005"/>
    <cellStyle name="Normal 5 5" xfId="1006"/>
    <cellStyle name="Normal 5 6" xfId="1007"/>
    <cellStyle name="Normal 5 7" xfId="1008"/>
    <cellStyle name="Normal 5_1-BOQ." xfId="1009"/>
    <cellStyle name="Normal 50" xfId="1010"/>
    <cellStyle name="Normal 51" xfId="1011"/>
    <cellStyle name="Normal 52" xfId="1012"/>
    <cellStyle name="Normal 53" xfId="1013"/>
    <cellStyle name="Normal 54" xfId="1014"/>
    <cellStyle name="Normal 55" xfId="1015"/>
    <cellStyle name="Normal 56" xfId="1016"/>
    <cellStyle name="Normal 56 2" xfId="1017"/>
    <cellStyle name="Normal 56 2 2" xfId="1018"/>
    <cellStyle name="Normal 57" xfId="1019"/>
    <cellStyle name="Normal 58" xfId="1020"/>
    <cellStyle name="Normal 59" xfId="1021"/>
    <cellStyle name="Normal 6" xfId="1022"/>
    <cellStyle name="Normal 6 2" xfId="1023"/>
    <cellStyle name="Normal 6 2 2" xfId="1024"/>
    <cellStyle name="Normal 6 2 3" xfId="1025"/>
    <cellStyle name="Normal 6 2 4" xfId="1026"/>
    <cellStyle name="Normal 6 3" xfId="1027"/>
    <cellStyle name="Normal 6 3 2" xfId="1028"/>
    <cellStyle name="Normal 6 3 3" xfId="1029"/>
    <cellStyle name="Normal 6 3 4" xfId="1030"/>
    <cellStyle name="Normal 6 4" xfId="1031"/>
    <cellStyle name="Normal 6 5" xfId="1032"/>
    <cellStyle name="Normal 6 6" xfId="1033"/>
    <cellStyle name="Normal 6 7" xfId="1034"/>
    <cellStyle name="Normal 6_1-BOQ." xfId="1035"/>
    <cellStyle name="Normal 60" xfId="1036"/>
    <cellStyle name="Normal 61" xfId="1219"/>
    <cellStyle name="Normal 62" xfId="1221"/>
    <cellStyle name="Normal 7" xfId="1037"/>
    <cellStyle name="Normal 7 2" xfId="1038"/>
    <cellStyle name="Normal 7 2 2" xfId="1039"/>
    <cellStyle name="Normal 7 2 3" xfId="1040"/>
    <cellStyle name="Normal 7 2 4" xfId="1041"/>
    <cellStyle name="Normal 7 3" xfId="1042"/>
    <cellStyle name="Normal 7 4" xfId="1043"/>
    <cellStyle name="Normal 7 5" xfId="1044"/>
    <cellStyle name="Normal 7 6" xfId="1045"/>
    <cellStyle name="Normal 7_JS." xfId="1046"/>
    <cellStyle name="Normal 8" xfId="1047"/>
    <cellStyle name="Normal 8 2" xfId="1048"/>
    <cellStyle name="Normal 8 2 2" xfId="1049"/>
    <cellStyle name="Normal 8 2 3" xfId="1050"/>
    <cellStyle name="Normal 8 2 4" xfId="1051"/>
    <cellStyle name="Normal 8 3" xfId="1052"/>
    <cellStyle name="Normal 8 4" xfId="1053"/>
    <cellStyle name="Normal 8 5" xfId="1054"/>
    <cellStyle name="Normal 8 6" xfId="1055"/>
    <cellStyle name="Normal 8 7" xfId="1056"/>
    <cellStyle name="Normal 8_DINKES ACEH TAMIANG SNI" xfId="1057"/>
    <cellStyle name="Normal 9" xfId="1058"/>
    <cellStyle name="Normal 9 2" xfId="1059"/>
    <cellStyle name="Normal 9 2 2" xfId="1060"/>
    <cellStyle name="Normal 9 2 3" xfId="1061"/>
    <cellStyle name="Normal 9 2 4" xfId="1062"/>
    <cellStyle name="Normal 9 3" xfId="1063"/>
    <cellStyle name="Normal 9 4" xfId="1064"/>
    <cellStyle name="Normal 9 5" xfId="1065"/>
    <cellStyle name="Normal 9 6" xfId="1066"/>
    <cellStyle name="Normal_@_ Basic Analisa &amp; HSPK" xfId="1224"/>
    <cellStyle name="Normal_MATONDANG" xfId="1225"/>
    <cellStyle name="note 2" xfId="1067"/>
    <cellStyle name="Note 2 2" xfId="1068"/>
    <cellStyle name="note 3" xfId="1069"/>
    <cellStyle name="note 4" xfId="1070"/>
    <cellStyle name="note 5" xfId="1071"/>
    <cellStyle name="note 6" xfId="1072"/>
    <cellStyle name="Note 7" xfId="1073"/>
    <cellStyle name="Note 8" xfId="1074"/>
    <cellStyle name="Note 9" xfId="1075"/>
    <cellStyle name="Num-0" xfId="1076"/>
    <cellStyle name="Œ…‹æØ‚è [0.00]_BQ4" xfId="1077"/>
    <cellStyle name="Œ…‹æØ‚è_BQ4" xfId="1078"/>
    <cellStyle name="Output 2" xfId="1079"/>
    <cellStyle name="per.style" xfId="1080"/>
    <cellStyle name="Percent [2]" xfId="1081"/>
    <cellStyle name="Percent 10" xfId="1082"/>
    <cellStyle name="Percent 11" xfId="1083"/>
    <cellStyle name="Percent 12" xfId="1084"/>
    <cellStyle name="Percent 13" xfId="1085"/>
    <cellStyle name="Percent 14" xfId="1086"/>
    <cellStyle name="Percent 15" xfId="1087"/>
    <cellStyle name="Percent 16" xfId="1088"/>
    <cellStyle name="Percent 17" xfId="1089"/>
    <cellStyle name="Percent 18" xfId="1090"/>
    <cellStyle name="Percent 19" xfId="1091"/>
    <cellStyle name="Percent 2" xfId="1092"/>
    <cellStyle name="Percent 2 2" xfId="1093"/>
    <cellStyle name="Percent 2 3" xfId="1094"/>
    <cellStyle name="Percent 2 4" xfId="1095"/>
    <cellStyle name="Percent 2 5" xfId="1096"/>
    <cellStyle name="Percent 20" xfId="1097"/>
    <cellStyle name="Percent 21" xfId="1098"/>
    <cellStyle name="Percent 22" xfId="1099"/>
    <cellStyle name="Percent 23" xfId="1100"/>
    <cellStyle name="Percent 24" xfId="1101"/>
    <cellStyle name="Percent 25" xfId="1102"/>
    <cellStyle name="Percent 26" xfId="1103"/>
    <cellStyle name="Percent 27" xfId="1104"/>
    <cellStyle name="Percent 28" xfId="1105"/>
    <cellStyle name="Percent 29" xfId="1106"/>
    <cellStyle name="Percent 3" xfId="1107"/>
    <cellStyle name="Percent 30" xfId="1108"/>
    <cellStyle name="Percent 31" xfId="1109"/>
    <cellStyle name="Percent 32" xfId="1110"/>
    <cellStyle name="Percent 4" xfId="1111"/>
    <cellStyle name="Percent 4 2" xfId="1112"/>
    <cellStyle name="Percent 4 3" xfId="1113"/>
    <cellStyle name="Percent 4 3 2" xfId="1114"/>
    <cellStyle name="Percent 5" xfId="1115"/>
    <cellStyle name="Percent 6" xfId="1116"/>
    <cellStyle name="Percent 7" xfId="1117"/>
    <cellStyle name="Percent 8" xfId="1118"/>
    <cellStyle name="Percent 9" xfId="1119"/>
    <cellStyle name="PERCENTAGE" xfId="1120"/>
    <cellStyle name="Perhitungan" xfId="1121"/>
    <cellStyle name="Perhitungan 2" xfId="1122"/>
    <cellStyle name="Perhitungan 3" xfId="1123"/>
    <cellStyle name="pound_mu" xfId="1124"/>
    <cellStyle name="regstoresfromspecstores" xfId="1125"/>
    <cellStyle name="Reset  - Style7" xfId="1126"/>
    <cellStyle name="RevList" xfId="1127"/>
    <cellStyle name="RevList 2" xfId="1128"/>
    <cellStyle name="SATU" xfId="1129"/>
    <cellStyle name="SATU 2" xfId="1130"/>
    <cellStyle name="SATU 3" xfId="1131"/>
    <cellStyle name="Sel Tertaut" xfId="1132"/>
    <cellStyle name="SHADEDSTORES" xfId="1133"/>
    <cellStyle name="SHADEDSTORES 2" xfId="1134"/>
    <cellStyle name="Sheet Title" xfId="1135"/>
    <cellStyle name="specstores" xfId="1136"/>
    <cellStyle name="Style 1" xfId="1137"/>
    <cellStyle name="Subtotal" xfId="1138"/>
    <cellStyle name="sum" xfId="1139"/>
    <cellStyle name="sum 2" xfId="1140"/>
    <cellStyle name="sum 3" xfId="1141"/>
    <cellStyle name="sum 4" xfId="1142"/>
    <cellStyle name="sum 5" xfId="1143"/>
    <cellStyle name="sum 6" xfId="1144"/>
    <cellStyle name="Table" xfId="1145"/>
    <cellStyle name="Table  - Style6" xfId="1146"/>
    <cellStyle name="Tajuk 1" xfId="1147"/>
    <cellStyle name="Tajuk 2" xfId="1148"/>
    <cellStyle name="Tajuk 3" xfId="1149"/>
    <cellStyle name="Tajuk 4" xfId="1150"/>
    <cellStyle name="Teks Penjelasan" xfId="1151"/>
    <cellStyle name="Teks Peringatan" xfId="1152"/>
    <cellStyle name="þ_x001d_ð+&amp;„ý›&amp;}ý_x000b__x0008__x0011__x000b_å_x000b__x0007__x0001__x0001_" xfId="1153"/>
    <cellStyle name="Title  - Style1" xfId="1154"/>
    <cellStyle name="Title 2" xfId="1155"/>
    <cellStyle name="Title 3" xfId="1156"/>
    <cellStyle name="Title 4" xfId="1157"/>
    <cellStyle name="Total 10" xfId="1158"/>
    <cellStyle name="Total 2" xfId="1159"/>
    <cellStyle name="Total 2 2" xfId="1160"/>
    <cellStyle name="Total 2 2 2" xfId="1161"/>
    <cellStyle name="Total 2 2 3" xfId="1162"/>
    <cellStyle name="Total 2 2 4" xfId="1163"/>
    <cellStyle name="Total 2 3" xfId="1164"/>
    <cellStyle name="Total 2 4" xfId="1165"/>
    <cellStyle name="Total 2 5" xfId="1166"/>
    <cellStyle name="Total 2 6" xfId="1167"/>
    <cellStyle name="Total 3" xfId="1168"/>
    <cellStyle name="Total 3 2" xfId="1169"/>
    <cellStyle name="Total 3 3" xfId="1170"/>
    <cellStyle name="Total 3 4" xfId="1171"/>
    <cellStyle name="Total 4" xfId="1172"/>
    <cellStyle name="Total 4 2" xfId="1173"/>
    <cellStyle name="Total 4 3" xfId="1174"/>
    <cellStyle name="Total 4 4" xfId="1175"/>
    <cellStyle name="Total 5" xfId="1176"/>
    <cellStyle name="Total 5 2" xfId="1177"/>
    <cellStyle name="Total 5 3" xfId="1178"/>
    <cellStyle name="Total 5 4" xfId="1179"/>
    <cellStyle name="Total 6" xfId="1180"/>
    <cellStyle name="Total 6 2" xfId="1181"/>
    <cellStyle name="Total 6 3" xfId="1182"/>
    <cellStyle name="Total 6 4" xfId="1183"/>
    <cellStyle name="Total 7" xfId="1184"/>
    <cellStyle name="Total 7 2" xfId="1185"/>
    <cellStyle name="Total 7 3" xfId="1186"/>
    <cellStyle name="Total 7 4" xfId="1187"/>
    <cellStyle name="Total 8" xfId="1188"/>
    <cellStyle name="Total 8 2" xfId="1189"/>
    <cellStyle name="Total 8 3" xfId="1190"/>
    <cellStyle name="Total 8 4" xfId="1191"/>
    <cellStyle name="Total 9" xfId="1192"/>
    <cellStyle name="Total 9 2" xfId="1193"/>
    <cellStyle name="Total 9 3" xfId="1194"/>
    <cellStyle name="Total 9 4" xfId="1195"/>
    <cellStyle name="TotCol - Style5" xfId="1196"/>
    <cellStyle name="TotRow - Style4" xfId="1197"/>
    <cellStyle name="Tusental (0)_pldt" xfId="1198"/>
    <cellStyle name="Tusental_NPV" xfId="1199"/>
    <cellStyle name="Uang Muka" xfId="1200"/>
    <cellStyle name="Unit" xfId="1201"/>
    <cellStyle name="Unit 2" xfId="1202"/>
    <cellStyle name="Unit 3" xfId="1203"/>
    <cellStyle name="Unit 4" xfId="1204"/>
    <cellStyle name="Unit 5" xfId="1205"/>
    <cellStyle name="Unit 6" xfId="1206"/>
    <cellStyle name="User_Defined_A" xfId="1207"/>
    <cellStyle name="V" xfId="1208"/>
    <cellStyle name="Valuta (0)_pldt" xfId="1209"/>
    <cellStyle name="Valuta_NPV" xfId="1210"/>
    <cellStyle name="Währung [0]_hcl-Tank (GB)" xfId="1211"/>
    <cellStyle name="Währung_hcl-Tank (GB)" xfId="1212"/>
    <cellStyle name="Warning Text 2" xfId="1213"/>
    <cellStyle name="WHead - Style2" xfId="1214"/>
    <cellStyle name="쉼표 [0]_Invoice Form" xfId="1215"/>
    <cellStyle name="표준_Invoice Form" xfId="1216"/>
    <cellStyle name="未定義" xfId="1217"/>
    <cellStyle name="標準_Atsumi-tech Elect-alt-1" xfId="12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99" Type="http://schemas.openxmlformats.org/officeDocument/2006/relationships/externalLink" Target="externalLinks/externalLink31.xml"/><Relationship Id="rId303" Type="http://schemas.openxmlformats.org/officeDocument/2006/relationships/externalLink" Target="externalLinks/externalLink3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268" Type="http://schemas.openxmlformats.org/officeDocument/2006/relationships/worksheet" Target="worksheets/sheet268.xml"/><Relationship Id="rId289" Type="http://schemas.openxmlformats.org/officeDocument/2006/relationships/externalLink" Target="externalLinks/externalLink2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314" Type="http://schemas.openxmlformats.org/officeDocument/2006/relationships/externalLink" Target="externalLinks/externalLink46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58" Type="http://schemas.openxmlformats.org/officeDocument/2006/relationships/worksheet" Target="worksheets/sheet258.xml"/><Relationship Id="rId279" Type="http://schemas.openxmlformats.org/officeDocument/2006/relationships/externalLink" Target="externalLinks/externalLink1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290" Type="http://schemas.openxmlformats.org/officeDocument/2006/relationships/externalLink" Target="externalLinks/externalLink22.xml"/><Relationship Id="rId304" Type="http://schemas.openxmlformats.org/officeDocument/2006/relationships/externalLink" Target="externalLinks/externalLink36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worksheet" Target="worksheets/sheet248.xml"/><Relationship Id="rId269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280" Type="http://schemas.openxmlformats.org/officeDocument/2006/relationships/externalLink" Target="externalLinks/externalLink12.xml"/><Relationship Id="rId315" Type="http://schemas.openxmlformats.org/officeDocument/2006/relationships/externalLink" Target="externalLinks/externalLink47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59" Type="http://schemas.openxmlformats.org/officeDocument/2006/relationships/worksheet" Target="worksheets/sheet259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externalLink" Target="externalLinks/externalLink2.xml"/><Relationship Id="rId291" Type="http://schemas.openxmlformats.org/officeDocument/2006/relationships/externalLink" Target="externalLinks/externalLink23.xml"/><Relationship Id="rId305" Type="http://schemas.openxmlformats.org/officeDocument/2006/relationships/externalLink" Target="externalLinks/externalLink37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281" Type="http://schemas.openxmlformats.org/officeDocument/2006/relationships/externalLink" Target="externalLinks/externalLink13.xml"/><Relationship Id="rId316" Type="http://schemas.openxmlformats.org/officeDocument/2006/relationships/theme" Target="theme/theme1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71" Type="http://schemas.openxmlformats.org/officeDocument/2006/relationships/externalLink" Target="externalLinks/externalLink3.xml"/><Relationship Id="rId292" Type="http://schemas.openxmlformats.org/officeDocument/2006/relationships/externalLink" Target="externalLinks/externalLink24.xml"/><Relationship Id="rId306" Type="http://schemas.openxmlformats.org/officeDocument/2006/relationships/externalLink" Target="externalLinks/externalLink38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0" Type="http://schemas.openxmlformats.org/officeDocument/2006/relationships/worksheet" Target="worksheets/sheet240.xml"/><Relationship Id="rId245" Type="http://schemas.openxmlformats.org/officeDocument/2006/relationships/worksheet" Target="worksheets/sheet245.xml"/><Relationship Id="rId261" Type="http://schemas.openxmlformats.org/officeDocument/2006/relationships/worksheet" Target="worksheets/sheet261.xml"/><Relationship Id="rId266" Type="http://schemas.openxmlformats.org/officeDocument/2006/relationships/worksheet" Target="worksheets/sheet266.xml"/><Relationship Id="rId287" Type="http://schemas.openxmlformats.org/officeDocument/2006/relationships/externalLink" Target="externalLinks/externalLink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282" Type="http://schemas.openxmlformats.org/officeDocument/2006/relationships/externalLink" Target="externalLinks/externalLink14.xml"/><Relationship Id="rId312" Type="http://schemas.openxmlformats.org/officeDocument/2006/relationships/externalLink" Target="externalLinks/externalLink44.xml"/><Relationship Id="rId31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worksheet" Target="worksheets/sheet21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0" Type="http://schemas.openxmlformats.org/officeDocument/2006/relationships/worksheet" Target="worksheets/sheet230.xml"/><Relationship Id="rId235" Type="http://schemas.openxmlformats.org/officeDocument/2006/relationships/worksheet" Target="worksheets/sheet235.xml"/><Relationship Id="rId251" Type="http://schemas.openxmlformats.org/officeDocument/2006/relationships/worksheet" Target="worksheets/sheet251.xml"/><Relationship Id="rId256" Type="http://schemas.openxmlformats.org/officeDocument/2006/relationships/worksheet" Target="worksheets/sheet256.xml"/><Relationship Id="rId277" Type="http://schemas.openxmlformats.org/officeDocument/2006/relationships/externalLink" Target="externalLinks/externalLink9.xml"/><Relationship Id="rId298" Type="http://schemas.openxmlformats.org/officeDocument/2006/relationships/externalLink" Target="externalLinks/externalLink30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72" Type="http://schemas.openxmlformats.org/officeDocument/2006/relationships/externalLink" Target="externalLinks/externalLink4.xml"/><Relationship Id="rId293" Type="http://schemas.openxmlformats.org/officeDocument/2006/relationships/externalLink" Target="externalLinks/externalLink25.xml"/><Relationship Id="rId302" Type="http://schemas.openxmlformats.org/officeDocument/2006/relationships/externalLink" Target="externalLinks/externalLink34.xml"/><Relationship Id="rId307" Type="http://schemas.openxmlformats.org/officeDocument/2006/relationships/externalLink" Target="externalLinks/externalLink3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worksheet" Target="worksheets/sheet220.xml"/><Relationship Id="rId225" Type="http://schemas.openxmlformats.org/officeDocument/2006/relationships/worksheet" Target="worksheets/sheet225.xml"/><Relationship Id="rId241" Type="http://schemas.openxmlformats.org/officeDocument/2006/relationships/worksheet" Target="worksheets/sheet241.xml"/><Relationship Id="rId246" Type="http://schemas.openxmlformats.org/officeDocument/2006/relationships/worksheet" Target="worksheets/sheet246.xml"/><Relationship Id="rId267" Type="http://schemas.openxmlformats.org/officeDocument/2006/relationships/worksheet" Target="worksheets/sheet267.xml"/><Relationship Id="rId288" Type="http://schemas.openxmlformats.org/officeDocument/2006/relationships/externalLink" Target="externalLinks/externalLink2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262" Type="http://schemas.openxmlformats.org/officeDocument/2006/relationships/worksheet" Target="worksheets/sheet262.xml"/><Relationship Id="rId283" Type="http://schemas.openxmlformats.org/officeDocument/2006/relationships/externalLink" Target="externalLinks/externalLink15.xml"/><Relationship Id="rId313" Type="http://schemas.openxmlformats.org/officeDocument/2006/relationships/externalLink" Target="externalLinks/externalLink45.xml"/><Relationship Id="rId31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278" Type="http://schemas.openxmlformats.org/officeDocument/2006/relationships/externalLink" Target="externalLinks/externalLink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273" Type="http://schemas.openxmlformats.org/officeDocument/2006/relationships/externalLink" Target="externalLinks/externalLink5.xml"/><Relationship Id="rId294" Type="http://schemas.openxmlformats.org/officeDocument/2006/relationships/externalLink" Target="externalLinks/externalLink26.xml"/><Relationship Id="rId308" Type="http://schemas.openxmlformats.org/officeDocument/2006/relationships/externalLink" Target="externalLinks/externalLink40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worksheet" Target="worksheets/sheet263.xml"/><Relationship Id="rId284" Type="http://schemas.openxmlformats.org/officeDocument/2006/relationships/externalLink" Target="externalLinks/externalLink16.xml"/><Relationship Id="rId319" Type="http://schemas.openxmlformats.org/officeDocument/2006/relationships/calcChain" Target="calcChain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4" Type="http://schemas.openxmlformats.org/officeDocument/2006/relationships/externalLink" Target="externalLinks/externalLink6.xml"/><Relationship Id="rId295" Type="http://schemas.openxmlformats.org/officeDocument/2006/relationships/externalLink" Target="externalLinks/externalLink27.xml"/><Relationship Id="rId309" Type="http://schemas.openxmlformats.org/officeDocument/2006/relationships/externalLink" Target="externalLinks/externalLink4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worksheet" Target="worksheets/sheet264.xml"/><Relationship Id="rId285" Type="http://schemas.openxmlformats.org/officeDocument/2006/relationships/externalLink" Target="externalLinks/externalLink17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310" Type="http://schemas.openxmlformats.org/officeDocument/2006/relationships/externalLink" Target="externalLinks/externalLink42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275" Type="http://schemas.openxmlformats.org/officeDocument/2006/relationships/externalLink" Target="externalLinks/externalLink7.xml"/><Relationship Id="rId296" Type="http://schemas.openxmlformats.org/officeDocument/2006/relationships/externalLink" Target="externalLinks/externalLink28.xml"/><Relationship Id="rId300" Type="http://schemas.openxmlformats.org/officeDocument/2006/relationships/externalLink" Target="externalLinks/externalLink32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5" Type="http://schemas.openxmlformats.org/officeDocument/2006/relationships/worksheet" Target="worksheets/sheet265.xml"/><Relationship Id="rId286" Type="http://schemas.openxmlformats.org/officeDocument/2006/relationships/externalLink" Target="externalLinks/externalLink18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311" Type="http://schemas.openxmlformats.org/officeDocument/2006/relationships/externalLink" Target="externalLinks/externalLink43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276" Type="http://schemas.openxmlformats.org/officeDocument/2006/relationships/externalLink" Target="externalLinks/externalLink8.xml"/><Relationship Id="rId297" Type="http://schemas.openxmlformats.org/officeDocument/2006/relationships/externalLink" Target="externalLinks/externalLink29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301" Type="http://schemas.openxmlformats.org/officeDocument/2006/relationships/externalLink" Target="externalLinks/externalLink3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-12279</xdr:colOff>
      <xdr:row>34</xdr:row>
      <xdr:rowOff>19050</xdr:rowOff>
    </xdr:from>
    <xdr:ext cx="1830694" cy="1470146"/>
    <xdr:sp macro="" textlink="">
      <xdr:nvSpPr>
        <xdr:cNvPr id="8" name="TextBox 7"/>
        <xdr:cNvSpPr txBox="1"/>
      </xdr:nvSpPr>
      <xdr:spPr>
        <a:xfrm>
          <a:off x="-12279" y="6867525"/>
          <a:ext cx="1830694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100"/>
            <a:t>Diperiksa</a:t>
          </a:r>
          <a:r>
            <a:rPr lang="en-US" sz="1100" baseline="0"/>
            <a:t> Oleh :</a:t>
          </a:r>
        </a:p>
        <a:p>
          <a:pPr algn="ctr"/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Konsultan Perencana</a:t>
          </a:r>
        </a:p>
        <a:p>
          <a:pPr algn="ctr"/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CV. Karya Vitaloka Konsultan</a:t>
          </a:r>
        </a:p>
        <a:p>
          <a:pPr algn="ctr"/>
          <a:endParaRPr lang="en-US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0" i="0" u="sng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Ahmad Rizal, ST</a:t>
          </a:r>
        </a:p>
        <a:p>
          <a:pPr algn="ctr"/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Direktur</a:t>
          </a:r>
        </a:p>
      </xdr:txBody>
    </xdr:sp>
    <xdr:clientData/>
  </xdr:oneCellAnchor>
  <xdr:oneCellAnchor>
    <xdr:from>
      <xdr:col>4</xdr:col>
      <xdr:colOff>28575</xdr:colOff>
      <xdr:row>41</xdr:row>
      <xdr:rowOff>47625</xdr:rowOff>
    </xdr:from>
    <xdr:ext cx="1832168" cy="1297919"/>
    <xdr:sp macro="" textlink="">
      <xdr:nvSpPr>
        <xdr:cNvPr id="9" name="TextBox 8"/>
        <xdr:cNvSpPr txBox="1"/>
      </xdr:nvSpPr>
      <xdr:spPr>
        <a:xfrm>
          <a:off x="1924050" y="8229600"/>
          <a:ext cx="1832168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100"/>
            <a:t>Disetujui oleh</a:t>
          </a:r>
          <a:r>
            <a:rPr lang="en-US" sz="1100" baseline="0"/>
            <a:t> :</a:t>
          </a:r>
        </a:p>
        <a:p>
          <a:pPr algn="ctr"/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Pengguna Anggaran</a:t>
          </a:r>
        </a:p>
        <a:p>
          <a:pPr algn="ctr"/>
          <a:endParaRPr lang="en-US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0" i="0" u="sng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Rajali, SSos, MSP</a:t>
          </a:r>
        </a:p>
        <a:p>
          <a:pPr algn="ctr"/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NIP. 19670208.198611.1.001</a:t>
          </a:r>
        </a:p>
      </xdr:txBody>
    </xdr:sp>
    <xdr:clientData/>
  </xdr:oneCellAnchor>
  <xdr:oneCellAnchor>
    <xdr:from>
      <xdr:col>5</xdr:col>
      <xdr:colOff>1228725</xdr:colOff>
      <xdr:row>34</xdr:row>
      <xdr:rowOff>0</xdr:rowOff>
    </xdr:from>
    <xdr:ext cx="2027776" cy="1642373"/>
    <xdr:sp macro="" textlink="">
      <xdr:nvSpPr>
        <xdr:cNvPr id="13" name="TextBox 12"/>
        <xdr:cNvSpPr txBox="1"/>
      </xdr:nvSpPr>
      <xdr:spPr>
        <a:xfrm>
          <a:off x="3733800" y="6848475"/>
          <a:ext cx="2027776" cy="164237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Diperiksa Oleh 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Pejabat Pelaksana Teknis Kegiatan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Hotma Alinur Pulungan,</a:t>
          </a:r>
          <a:r>
            <a:rPr kumimoji="0" lang="id-ID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SP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NIP. 19800530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</a:t>
          </a: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201001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</a:t>
          </a: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</a:t>
          </a: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008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363695</xdr:colOff>
      <xdr:row>34</xdr:row>
      <xdr:rowOff>0</xdr:rowOff>
    </xdr:from>
    <xdr:ext cx="1830694" cy="1470146"/>
    <xdr:sp macro="" textlink="">
      <xdr:nvSpPr>
        <xdr:cNvPr id="3" name="TextBox 2"/>
        <xdr:cNvSpPr txBox="1"/>
      </xdr:nvSpPr>
      <xdr:spPr>
        <a:xfrm>
          <a:off x="5307170" y="7267575"/>
          <a:ext cx="1830694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100"/>
            <a:t>Dibuat</a:t>
          </a:r>
          <a:r>
            <a:rPr lang="en-US" sz="1100" baseline="0"/>
            <a:t> Oleh :</a:t>
          </a:r>
        </a:p>
        <a:p>
          <a:pPr algn="ctr"/>
          <a:r>
            <a:rPr lang="en-US" sz="1100" baseline="0"/>
            <a:t>Konsultan Perencana</a:t>
          </a:r>
        </a:p>
        <a:p>
          <a:pPr algn="ctr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CV. Karya Vitaloka Konsultan</a:t>
          </a:r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0" u="sng" baseline="0"/>
            <a:t>Ishariono, ST</a:t>
          </a:r>
        </a:p>
        <a:p>
          <a:pPr algn="ctr"/>
          <a:r>
            <a:rPr lang="en-US" sz="1100" baseline="0"/>
            <a:t>Team Leader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8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5943600" y="3976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8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6381750" y="152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nder%20perkim\dari%20konsultan\01.%20SBS%20OK\REHAB%20BERAT%20PUSKESMAS%20Tutuk%20Siado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AB'03/AMD-GAROGA%20(oe)/1-BOQ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P%20NAINGGOLAN/2012/2012/RAB%20DAN%20COVER/MENURUNG_DATA/AHS%20Jemb%20Sei%20Parit%20II%20SPEC%20DES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WARSIMAN/2017/SWAKELOLA%20GEDUNG/Arie/My%20File/DATA%20PASAR%20PERDA/LAPORAN%20PROGRES/LAPORAN%20FISIK/Laporan%20Baru/SISTEM%20PELAPORAN%20PASAR%20PERDA_AA%20VERSI%20CCO1%20-%20TM%20M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eh%20Utara\PROGRES%20EXPOSE%20SE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DINAS%20PERUMAHAN%20DAN%20PEMUKIMAN/jalan%20setapak%20sni%202013%20(REVI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Dokumen/Data/2011%20Tender%20Kontraktor/Kanwil%20Pajak%20Tahap%206/OE/OE%20Final/EE_32_Revisi%20Terakhir%20(3005201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fakhrul/2013/tender/PNWRN/sekolah/SDN%20060951/SDN%20060951%20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HAB%20BERAT%20PUSKESMAS%20SIRAI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P%20NAINGGOLAN/2012/2012/RAB%20DAN%20COVER/freddy/_2012/Air%20BErsih%20Balige_2012/06-DATA%202011/02-SAMOSIR/DINAS%20PU/JALAN/RAB/KEC.%20PALIPI/RAB%20HT%20PANGGABEAN-DS%20HATOGUA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Document/RYWANDYS%20FILES/Personal%20&amp;%20Project%20Folder/DED%20SIMALUNGUN%2028%20Agust/Tanah%20Jawa/Assosiation%20Data/Vinot/08%20DED%20SImalungun/Vinot/03%20Simalungun%20Project/About%20Hi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nder%20perkim\dari%20konsultan\01.%20SBS%20OK\PAKET-2008\LAPORAN%20ORR%20SAMOSIR%20FINAL\LAPORAN%20PELELANGAN\RAB-FINAL\EE-SAMOSIR-ORR\OE-EE\1-BOQ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mdi\proyek-2\DATA%20ANALISIS\RAB%20&amp;%20ESTIMATE\RAB%206%20RUSUN%20Menpera\Rusunawa%20UNJA%20JAMBI%20Sumater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/DraftR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gin/My%20Documents/Harian/Rab%20Harian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AHS2006/Copy%20of%20PAHS2006%20R2%20draft(MIS)ne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TOOLING/3-DIV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TOOLING/3-DIV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Laporan%202007/Paket%20PU/Sipagabu/SIPAGABU%20K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ANALISA%20HARGA%20201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perkim/2014/kios%20buku/kios%20bukubaru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sadi\DATA%20S-D%20(D)\DATA%20ANALISIS\RAB%20&amp;%20ESTIMATE\RAB%206%20RUSUN%20Menpera\Rusunawa%20UNJA%20JAMBI%20Sumater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WARSIMAN/2017/SWAKELOLA%20GEDUNG/Arie/Project/SAMOSIR/Perencanaan/BOW%20Tarukim%2020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n\d.data%20adm\Proyek%202001-2002%20(EST)\Pasca%20Sarjana\E-E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n\d.data%20adm\Proyek%202001-2002%20(EST)\BAA\RAB\Harga%20-%20BAA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P%20NAINGGOLAN/2012/2012/RAB%20DAN%20COVER/freddy/_2012/Air%20BErsih%20Balige_2012/06-DATA%202011/02-SAMOSIR/DINAS%20PU/JALAN/RAB/KEC.%20PALIPI/RAB%20simanuk-manuk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tender%20perkim/dari%20konsultan/01.%20SBS%20OK/NumpangData%20Juni%202009up/Analisa001/ANALISA%20SNI%20INDONESI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11/RAB%20RUTAN%20KLAS%20I%20MEDAN/Penawaran%20Rutan%202011/00.%20Penawaran%20SBS/Konsultan/RAB/GREPS/FINAL%20RAB/hutaambasang-sibokkare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LAP%20HARGA%20SAT/ANL%20HARGA%20SATUAN/EXCEL-PAHS/PANDUAN%20BQ/EE%20FO%20Pamanukan/3-DIV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tender%20perkim/dari%20konsultan/01.%20SBS%20OK/2a%20set%2009%20print%20(BQ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Document/RYWANDYS%20FILES/Assosiation%20Data/Vinot/08%20DED%20SImalungun/Vinot/03%20Simalungun%20Project/About%20Hitungan/Hitungan%20Reservoa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RYWANDYS%20FILES/HITUNGAN%20%20PIKUL%20DAN%20ANGKUT%20VERSI%20RUD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Document/RYWANDYS%20FILES/HITUNGAN%20%20PIKUL%20DAN%20ANGKUT%20VERSI%20RUD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Document/RYWANDYS%20FILES/DAFTAR%20ANALIS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IRUUUUUUUUUUUL/LAIN%20-%20LAIN/BG.%20PARLIN/PERTANIAN%202013/02-Rehabilitasi%20JIDES%20Kabupaten%20Toba%20Samosir/04-Rencana%20Anggaran%20Biaya/RAB%20JIDES%20Tobasa%20-%20Jonggi%20manulus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-d/HPS%20TPH%202023/5.%20Revisi%20Bidang%20Sapras%20(apbd)%20Parlin/3.%20Kab%20Taput/2.%20Poktan%20Rapmauli%20Jaya,%20Ds%20Hutapea%20Banuarea,%20Tarutung/04-RAB%20Poktan%20Rapmauli%20Jaya,%20Ds%20Hutapea%20Banuarea,%20Tarutung/RAB%20%20Poktan%20Rapmauli%20Jaya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3/DINAS%20PERTANIAN/ARSE/ARSE%20-%20GUDANG%20PROCESSING%20BENIH/RAB/REVISI%20RAB%20GUDANG%20PROCESSING%20BENIH%20update%2011%20maret%20202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RAB%20GUDANG%20ALSINTAN%20update%2013%20maret%202023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WARSIMAN/2018/analisa/RAB%20GEDUNG%202017/SEKOLAH/20.%20REHAB%20SMPN%202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tender%20perkim/dari%20konsultan/01.%20SBS%20OK/REHAB%20BERAT%20PUSKESMAS%20Tutuk%20Siado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tender%20perkim/dari%20konsultan/01.%20SBS%20OK/PAKET-2008/LAPORAN%20ORR%20SAMOSIR%20FINAL/LAPORAN%20PELELANGAN/RAB-FINAL/EE-SAMOSIR-ORR/OE-EE/1-BOQ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tender%20perkim/dari%20konsultan/01.%20SBS%20OK/Konsultan/RAB/GREPS/FINAL%20RAB/hutaambasang-sibokkar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Project%202021/BATU%20BARA/2016-2017/SID%20SEKOLAH%20SUMUT/Document/RYWANDYS%20FILES/Assosiation%20Data/Vinot/08%20DED%20SImalungun/Vinot/03%20Simalungun%20Project/About%20Hitungan/Hitungan%20Reservo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LTAR/TES%20ALANLISA%20PH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PH"/>
      <sheetName val="TS"/>
      <sheetName val="Rek"/>
      <sheetName val="Rab"/>
      <sheetName val="Anl"/>
      <sheetName val="H.Dasar"/>
      <sheetName val="H.Lokasi"/>
      <sheetName val="H_Dasar"/>
      <sheetName val="H_Lokasi"/>
      <sheetName val="Time schedul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 Biaya"/>
      <sheetName val="Kuantitas &amp; Harga"/>
      <sheetName val="Persentase"/>
    </sheetNames>
    <sheetDataSet>
      <sheetData sheetId="0"/>
      <sheetData sheetId="1">
        <row r="21">
          <cell r="H21">
            <v>143285000</v>
          </cell>
        </row>
        <row r="43">
          <cell r="H43" t="e">
            <v>#REF!</v>
          </cell>
        </row>
        <row r="65">
          <cell r="H65">
            <v>191999414.75</v>
          </cell>
        </row>
        <row r="99">
          <cell r="H99">
            <v>210317729.97</v>
          </cell>
        </row>
        <row r="116">
          <cell r="H116">
            <v>382898431.10000002</v>
          </cell>
        </row>
        <row r="177">
          <cell r="H177" t="e">
            <v>#REF!</v>
          </cell>
        </row>
        <row r="343">
          <cell r="H343">
            <v>590645309.86000001</v>
          </cell>
        </row>
        <row r="370">
          <cell r="H370" t="e">
            <v>#REF!</v>
          </cell>
        </row>
        <row r="437">
          <cell r="H437">
            <v>148049455.55360651</v>
          </cell>
        </row>
        <row r="500">
          <cell r="H500" t="e">
            <v>#REF!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Jemb.Sementara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/>
      <sheetData sheetId="1"/>
      <sheetData sheetId="2"/>
      <sheetData sheetId="3">
        <row r="28">
          <cell r="H28">
            <v>1286498489.51704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9">
          <cell r="G19">
            <v>363129164.50159621</v>
          </cell>
        </row>
        <row r="37">
          <cell r="G37">
            <v>0</v>
          </cell>
        </row>
        <row r="60">
          <cell r="G60">
            <v>20202070.893599998</v>
          </cell>
        </row>
        <row r="73">
          <cell r="G73">
            <v>81255562.920000002</v>
          </cell>
        </row>
        <row r="86">
          <cell r="G86">
            <v>0</v>
          </cell>
        </row>
        <row r="124">
          <cell r="G124">
            <v>65556426.618136995</v>
          </cell>
        </row>
        <row r="275">
          <cell r="G275">
            <v>4821729.7052293206</v>
          </cell>
        </row>
        <row r="301">
          <cell r="G301">
            <v>3827617.2514596605</v>
          </cell>
        </row>
        <row r="312">
          <cell r="G3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D8" t="str">
            <v>(L01)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ARIAN"/>
      <sheetName val="RFW"/>
      <sheetName val="RFC"/>
      <sheetName val="RFW RFC (2)"/>
      <sheetName val="BLANKO HIT."/>
      <sheetName val="VOLUME"/>
      <sheetName val="ITEM PEK."/>
      <sheetName val="GRAFIK SCHEDULE (1)"/>
      <sheetName val="Sheet1"/>
      <sheetName val="GRAFIK SCHEDULE"/>
      <sheetName val="LAP_KONSULTAN"/>
      <sheetName val="DATA MINGGUAN"/>
      <sheetName val="DATA BULANAN"/>
      <sheetName val="DATA PROYEK"/>
      <sheetName val="HIT_UANG"/>
      <sheetName val="NAMA GED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PEMBANGUNAN PASAR DI PERDAGANGAN KECAMATAN BANDAR TAHAP II DENGAN SISTEM MULTY YEARS</v>
          </cell>
          <cell r="CN1" t="str">
            <v>Gedung</v>
          </cell>
          <cell r="CO1">
            <v>1</v>
          </cell>
          <cell r="CP1" t="str">
            <v>PEMBANGUNAN PASAR DI PERDAGANGAN KECAMATAN BANDAR TAHAP II DENGAN SISTEM MULTY YEARS</v>
          </cell>
        </row>
        <row r="2">
          <cell r="CP2">
            <v>11046535454.545113</v>
          </cell>
        </row>
        <row r="3">
          <cell r="CP3" t="str">
            <v>MINGGU</v>
          </cell>
          <cell r="CS3">
            <v>0</v>
          </cell>
          <cell r="CT3">
            <v>0</v>
          </cell>
        </row>
        <row r="4">
          <cell r="H4" t="str">
            <v>DINAS TARUKIMTAMBEN</v>
          </cell>
          <cell r="AM4" t="str">
            <v>KONSULTAN SUPERVISI</v>
          </cell>
          <cell r="BP4" t="str">
            <v>KONTRAKTOR PELAKSANA</v>
          </cell>
          <cell r="CO4">
            <v>1</v>
          </cell>
          <cell r="CP4">
            <v>1</v>
          </cell>
          <cell r="CQ4" t="str">
            <v>MINGGU</v>
          </cell>
          <cell r="CS4">
            <v>26</v>
          </cell>
          <cell r="CT4">
            <v>25</v>
          </cell>
        </row>
        <row r="5">
          <cell r="CP5">
            <v>2</v>
          </cell>
          <cell r="CQ5" t="str">
            <v>BULAN</v>
          </cell>
          <cell r="CS5">
            <v>26</v>
          </cell>
          <cell r="CT5">
            <v>25</v>
          </cell>
        </row>
        <row r="6">
          <cell r="H6" t="str">
            <v>KABUPATEN SIMALUNGUN</v>
          </cell>
          <cell r="AM6" t="str">
            <v>CV. TEAM ARCHIETA</v>
          </cell>
          <cell r="BP6" t="str">
            <v xml:space="preserve">PT. ADHI KARYA (PERSERO) TBK </v>
          </cell>
          <cell r="CN6" t="str">
            <v>MINGGU</v>
          </cell>
          <cell r="CO6">
            <v>26</v>
          </cell>
          <cell r="CP6" t="str">
            <v xml:space="preserve">  26 --- ( 01 Februari 2010 - 07 Februari 2010 )</v>
          </cell>
          <cell r="CS6" t="str">
            <v xml:space="preserve">  26 --- ( 01 Februari 2010 - 07 Februari 2010 )</v>
          </cell>
        </row>
        <row r="7">
          <cell r="CS7" t="str">
            <v xml:space="preserve">  26 --- </v>
          </cell>
        </row>
        <row r="8">
          <cell r="A8" t="str">
            <v>KONTRAK : 004 - 1 - SPKKHA/PPK-PSP-II/VII/TP2E - 2009, TANGGAL : 29 Juli 2009</v>
          </cell>
          <cell r="AU8" t="str">
            <v>SPMK : 006 - 1 - SPMK/PPK-PSP-II/VII/TP2E - 2009, TANGGAL : 12 Agustus 2009</v>
          </cell>
        </row>
        <row r="10">
          <cell r="A10" t="str">
            <v>LAPORAN MINGGUAN</v>
          </cell>
          <cell r="BX10" t="str">
            <v>Rencana Progress</v>
          </cell>
          <cell r="CG10" t="str">
            <v>:</v>
          </cell>
          <cell r="CH10">
            <v>45.947353253517988</v>
          </cell>
          <cell r="CQ10">
            <v>3870999926.754838</v>
          </cell>
          <cell r="CS10">
            <v>0</v>
          </cell>
        </row>
        <row r="11">
          <cell r="BX11" t="str">
            <v>Realisasi Progress</v>
          </cell>
          <cell r="CG11" t="str">
            <v>:</v>
          </cell>
          <cell r="CH11">
            <v>35.042660594205664</v>
          </cell>
          <cell r="CQ11">
            <v>35.042660594205664</v>
          </cell>
          <cell r="CS11">
            <v>40216</v>
          </cell>
        </row>
        <row r="12">
          <cell r="A12" t="str">
            <v>MINGGU KE</v>
          </cell>
          <cell r="J12" t="str">
            <v>:</v>
          </cell>
          <cell r="K12" t="str">
            <v xml:space="preserve">  26 --- ( 01 Februari 2010 - 07 Februari 2010 )</v>
          </cell>
          <cell r="BX12" t="str">
            <v>Deviasi Progress</v>
          </cell>
          <cell r="CG12" t="str">
            <v>:</v>
          </cell>
          <cell r="CH12">
            <v>-10.904692659312325</v>
          </cell>
          <cell r="CQ12">
            <v>45.947353253517988</v>
          </cell>
          <cell r="CR12">
            <v>100</v>
          </cell>
          <cell r="CS12">
            <v>40216</v>
          </cell>
        </row>
        <row r="13">
          <cell r="A13" t="str">
            <v xml:space="preserve">No </v>
          </cell>
          <cell r="C13" t="str">
            <v>URAIAN PEKERJAAN</v>
          </cell>
          <cell r="AE13" t="str">
            <v>Harga</v>
          </cell>
          <cell r="AQ13" t="str">
            <v>Bobot (%)</v>
          </cell>
          <cell r="AW13" t="str">
            <v>Jumlah Harga Realisasi</v>
          </cell>
          <cell r="CH13" t="str">
            <v>Progres                   %</v>
          </cell>
          <cell r="CQ13">
            <v>-10.904692659312325</v>
          </cell>
          <cell r="CS13" t="str">
            <v>MINGGU</v>
          </cell>
          <cell r="CT13">
            <v>45.947353253517988</v>
          </cell>
        </row>
        <row r="14">
          <cell r="AW14" t="str">
            <v>Minggu Lalu                                                                     ( Rp. )</v>
          </cell>
          <cell r="BF14" t="str">
            <v>Progres Minggu Lalu</v>
          </cell>
          <cell r="BK14" t="str">
            <v>Minggu Ini                                                          ( Rp. )</v>
          </cell>
          <cell r="BT14" t="str">
            <v>Progres Minggu Ini</v>
          </cell>
          <cell r="BY14" t="str">
            <v>Total Sampai Dengan Minggu Ini</v>
          </cell>
          <cell r="CS14" t="str">
            <v>BULAN</v>
          </cell>
          <cell r="CT14">
            <v>100</v>
          </cell>
        </row>
        <row r="17">
          <cell r="A17" t="str">
            <v>I</v>
          </cell>
          <cell r="C17" t="str">
            <v>PEKERJAAN PERSIAPAN, PENDAHULUAN, AKHIR</v>
          </cell>
          <cell r="AE17">
            <v>125910999.329</v>
          </cell>
          <cell r="AQ17">
            <v>1.1398234301343209</v>
          </cell>
          <cell r="AW17">
            <v>73245100.000000015</v>
          </cell>
          <cell r="BF17">
            <v>0.66305947508513374</v>
          </cell>
          <cell r="BK17">
            <v>0</v>
          </cell>
          <cell r="BT17">
            <v>0</v>
          </cell>
          <cell r="BY17">
            <v>73245100.000000015</v>
          </cell>
          <cell r="CH17">
            <v>0.66305947508513374</v>
          </cell>
          <cell r="CM17">
            <v>1</v>
          </cell>
          <cell r="CN17">
            <v>70934880</v>
          </cell>
          <cell r="CO17">
            <v>0.58172121887948591</v>
          </cell>
          <cell r="CQ17" t="str">
            <v>Pejabat Pembuat Komitmen</v>
          </cell>
          <cell r="CR17" t="str">
            <v>SUMIHAR TAMPUBOLON, ST</v>
          </cell>
          <cell r="CT17" t="str">
            <v>RUDY ERWANDY S., ST</v>
          </cell>
        </row>
        <row r="18">
          <cell r="A18" t="str">
            <v>II</v>
          </cell>
          <cell r="C18" t="str">
            <v>PEKERJAAN  KIOS BLOK A</v>
          </cell>
          <cell r="AE18">
            <v>698481796.34300005</v>
          </cell>
          <cell r="AQ18">
            <v>6.3230847283942655</v>
          </cell>
          <cell r="AW18">
            <v>74201491.180999994</v>
          </cell>
          <cell r="BF18">
            <v>0.67171731341766239</v>
          </cell>
          <cell r="BK18">
            <v>0</v>
          </cell>
          <cell r="BT18">
            <v>0</v>
          </cell>
          <cell r="BY18">
            <v>74201491.180999994</v>
          </cell>
          <cell r="CH18">
            <v>0.67171731341766239</v>
          </cell>
          <cell r="CM18">
            <v>2</v>
          </cell>
          <cell r="CN18">
            <v>59202808.020000003</v>
          </cell>
          <cell r="CO18">
            <v>0.10623253400373835</v>
          </cell>
          <cell r="CR18" t="str">
            <v>NIP. 400 036 342</v>
          </cell>
          <cell r="CT18" t="str">
            <v>NIP. 19760923 200502 1 001</v>
          </cell>
        </row>
        <row r="19">
          <cell r="A19" t="str">
            <v>III</v>
          </cell>
          <cell r="C19" t="str">
            <v>PEKERJAAN  KIOS BLOK B</v>
          </cell>
          <cell r="AE19">
            <v>836341523.07799983</v>
          </cell>
          <cell r="AQ19">
            <v>7.5710753522624712</v>
          </cell>
          <cell r="AW19">
            <v>349044931.81</v>
          </cell>
          <cell r="BF19">
            <v>3.1597683567510293</v>
          </cell>
          <cell r="BK19">
            <v>0</v>
          </cell>
          <cell r="BT19">
            <v>0</v>
          </cell>
          <cell r="BY19">
            <v>349044931.81</v>
          </cell>
          <cell r="CH19">
            <v>3.1597683567510293</v>
          </cell>
          <cell r="CM19">
            <v>3</v>
          </cell>
          <cell r="CN19">
            <v>320669053.95999998</v>
          </cell>
          <cell r="CO19">
            <v>0.41734736609203005</v>
          </cell>
          <cell r="CQ19" t="str">
            <v>Pejabat Pelaksana Teknis Kegiatan</v>
          </cell>
          <cell r="CR19" t="str">
            <v>RISMAULI MARETHA SILALAHI, ST</v>
          </cell>
          <cell r="CT19" t="str">
            <v>SUMIHAR TAMPUBOLON, ST</v>
          </cell>
        </row>
        <row r="20">
          <cell r="A20" t="str">
            <v>IV</v>
          </cell>
          <cell r="C20" t="str">
            <v>PEKERJAAN  KIOS BLOK C</v>
          </cell>
          <cell r="AE20">
            <v>775557647.17299998</v>
          </cell>
          <cell r="AQ20">
            <v>7.0208225046151984</v>
          </cell>
          <cell r="AW20">
            <v>472645087.00999999</v>
          </cell>
          <cell r="BF20">
            <v>4.2786726114704994</v>
          </cell>
          <cell r="BK20">
            <v>0</v>
          </cell>
          <cell r="BT20">
            <v>0</v>
          </cell>
          <cell r="BY20">
            <v>472645087.00999999</v>
          </cell>
          <cell r="CH20">
            <v>4.2786726114704994</v>
          </cell>
          <cell r="CM20">
            <v>4</v>
          </cell>
          <cell r="CN20">
            <v>471684301.66000003</v>
          </cell>
          <cell r="CO20">
            <v>0.60942611904201793</v>
          </cell>
          <cell r="CR20" t="str">
            <v>NIP. 400 059 971</v>
          </cell>
          <cell r="CT20" t="str">
            <v>NIP. 400 036 342</v>
          </cell>
        </row>
        <row r="21">
          <cell r="A21" t="str">
            <v>V</v>
          </cell>
          <cell r="C21" t="str">
            <v>PEKERJAAN  LOODS BLOK D</v>
          </cell>
          <cell r="AE21">
            <v>165721056</v>
          </cell>
          <cell r="AQ21">
            <v>1.5002084289858848</v>
          </cell>
          <cell r="AW21">
            <v>9804300</v>
          </cell>
          <cell r="BF21">
            <v>8.8754524351488021E-2</v>
          </cell>
          <cell r="BK21">
            <v>0</v>
          </cell>
          <cell r="BT21">
            <v>0</v>
          </cell>
          <cell r="BY21">
            <v>9804300</v>
          </cell>
          <cell r="CH21">
            <v>8.8754524351488021E-2</v>
          </cell>
          <cell r="CM21">
            <v>5</v>
          </cell>
          <cell r="CN21">
            <v>9804300</v>
          </cell>
          <cell r="CO21">
            <v>5.9161462258603997E-2</v>
          </cell>
          <cell r="CQ21" t="str">
            <v>Team Leader</v>
          </cell>
          <cell r="CR21" t="str">
            <v>Ir. CHARLES SITINDAON, MT</v>
          </cell>
        </row>
        <row r="22">
          <cell r="A22" t="str">
            <v>VI</v>
          </cell>
          <cell r="C22" t="str">
            <v>PEKERJAAN PONDASI, KOLOM, BALOK &amp; LANTAI LOODS BLOCK E</v>
          </cell>
          <cell r="AE22">
            <v>0</v>
          </cell>
          <cell r="AQ22">
            <v>0</v>
          </cell>
          <cell r="AW22">
            <v>0</v>
          </cell>
          <cell r="BF22">
            <v>0</v>
          </cell>
          <cell r="BK22">
            <v>0</v>
          </cell>
          <cell r="BT22">
            <v>0</v>
          </cell>
          <cell r="BY22">
            <v>0</v>
          </cell>
          <cell r="CH22">
            <v>0</v>
          </cell>
          <cell r="CM22">
            <v>6</v>
          </cell>
          <cell r="CO22" t="e">
            <v>#DIV/0!</v>
          </cell>
          <cell r="CQ22" t="str">
            <v>Site Supervisor</v>
          </cell>
          <cell r="CR22" t="str">
            <v>TOGAP MANURUNG, ST</v>
          </cell>
        </row>
        <row r="23">
          <cell r="A23" t="str">
            <v>VII</v>
          </cell>
          <cell r="C23" t="str">
            <v>PEKERJAAN ATAP, PLAFOND &amp; HALAMAN  LOODS BLOCK E</v>
          </cell>
          <cell r="AE23">
            <v>0</v>
          </cell>
          <cell r="AQ23">
            <v>0</v>
          </cell>
          <cell r="AW23">
            <v>0</v>
          </cell>
          <cell r="BF23">
            <v>0</v>
          </cell>
          <cell r="BK23">
            <v>0</v>
          </cell>
          <cell r="BT23">
            <v>0</v>
          </cell>
          <cell r="BY23">
            <v>0</v>
          </cell>
          <cell r="CH23">
            <v>0</v>
          </cell>
          <cell r="CM23">
            <v>7</v>
          </cell>
          <cell r="CO23" t="e">
            <v>#DIV/0!</v>
          </cell>
        </row>
        <row r="24">
          <cell r="A24" t="str">
            <v>VIII</v>
          </cell>
          <cell r="C24" t="str">
            <v>PEKERJAAN PONDASI, KOLOM, BALOK &amp; LANTAI LOODS BLOCK F</v>
          </cell>
          <cell r="AE24">
            <v>696130240.84000003</v>
          </cell>
          <cell r="AQ24">
            <v>6.3017970087044484</v>
          </cell>
          <cell r="AW24">
            <v>0</v>
          </cell>
          <cell r="BF24">
            <v>0</v>
          </cell>
          <cell r="BK24">
            <v>0</v>
          </cell>
          <cell r="BT24">
            <v>0</v>
          </cell>
          <cell r="BY24">
            <v>0</v>
          </cell>
          <cell r="CH24">
            <v>0</v>
          </cell>
          <cell r="CM24">
            <v>8</v>
          </cell>
          <cell r="CO24">
            <v>0</v>
          </cell>
          <cell r="CR24" t="str">
            <v>SUMIHAR TAMPUBOLON, ST</v>
          </cell>
        </row>
        <row r="25">
          <cell r="A25" t="str">
            <v>IX</v>
          </cell>
          <cell r="C25" t="str">
            <v>PEKERJAAN ATAP, PLAFOND &amp; HALAMAN  LOODS BLOCK F</v>
          </cell>
          <cell r="AE25">
            <v>772092295.19999993</v>
          </cell>
          <cell r="AQ25">
            <v>6.9894520175764381</v>
          </cell>
          <cell r="AW25">
            <v>0</v>
          </cell>
          <cell r="BF25">
            <v>0</v>
          </cell>
          <cell r="BK25">
            <v>0</v>
          </cell>
          <cell r="BT25">
            <v>0</v>
          </cell>
          <cell r="BY25">
            <v>0</v>
          </cell>
          <cell r="CH25">
            <v>0</v>
          </cell>
          <cell r="CM25">
            <v>9</v>
          </cell>
          <cell r="CO25">
            <v>0</v>
          </cell>
          <cell r="CR25" t="str">
            <v>400 036 342</v>
          </cell>
        </row>
        <row r="26">
          <cell r="A26" t="str">
            <v>X</v>
          </cell>
          <cell r="C26" t="str">
            <v>PEKERJAAN  LOODS BLOK G</v>
          </cell>
          <cell r="AE26">
            <v>165762836.64000002</v>
          </cell>
          <cell r="AQ26">
            <v>1.500586652911132</v>
          </cell>
          <cell r="AW26">
            <v>9804300</v>
          </cell>
          <cell r="BF26">
            <v>8.8754524351488021E-2</v>
          </cell>
          <cell r="BK26">
            <v>0</v>
          </cell>
          <cell r="BT26">
            <v>0</v>
          </cell>
          <cell r="BY26">
            <v>9804300</v>
          </cell>
          <cell r="CH26">
            <v>8.8754524351488021E-2</v>
          </cell>
          <cell r="CM26">
            <v>10</v>
          </cell>
          <cell r="CN26">
            <v>9804300</v>
          </cell>
          <cell r="CO26">
            <v>5.9146550570275035E-2</v>
          </cell>
        </row>
        <row r="27">
          <cell r="A27" t="str">
            <v>XI</v>
          </cell>
          <cell r="C27" t="str">
            <v>PEKERJAAN KAMAR MANDI 2 UNIT</v>
          </cell>
          <cell r="AE27">
            <v>161080532.37</v>
          </cell>
          <cell r="AQ27">
            <v>1.4581995688405924</v>
          </cell>
          <cell r="AW27">
            <v>120991049.61</v>
          </cell>
          <cell r="BF27">
            <v>1.0952850340078168</v>
          </cell>
          <cell r="BK27">
            <v>32874375.159999996</v>
          </cell>
          <cell r="BT27">
            <v>0.29759896480913201</v>
          </cell>
          <cell r="BY27">
            <v>153865424.77000001</v>
          </cell>
          <cell r="CH27">
            <v>1.392883998816949</v>
          </cell>
          <cell r="CM27">
            <v>11</v>
          </cell>
          <cell r="CN27">
            <v>42943711.649999999</v>
          </cell>
          <cell r="CO27">
            <v>0.95520807205040159</v>
          </cell>
        </row>
        <row r="28">
          <cell r="A28" t="str">
            <v>XII</v>
          </cell>
          <cell r="C28" t="str">
            <v>PEKERJAAN MENARA AIR + PAGAR MENARA</v>
          </cell>
          <cell r="AE28">
            <v>50895550.481000006</v>
          </cell>
          <cell r="AQ28">
            <v>0.46073767372972085</v>
          </cell>
          <cell r="AW28">
            <v>35132133.481000006</v>
          </cell>
          <cell r="BF28">
            <v>0.31803757499863761</v>
          </cell>
          <cell r="BK28">
            <v>286708.5</v>
          </cell>
          <cell r="BT28">
            <v>2.5954608228051573E-3</v>
          </cell>
          <cell r="BY28">
            <v>35418841.981000006</v>
          </cell>
          <cell r="CH28">
            <v>0.32063303582144276</v>
          </cell>
          <cell r="CM28">
            <v>12</v>
          </cell>
          <cell r="CN28">
            <v>19567432.539999999</v>
          </cell>
          <cell r="CO28">
            <v>0.69591234688034931</v>
          </cell>
        </row>
        <row r="29">
          <cell r="A29" t="str">
            <v>XIII</v>
          </cell>
          <cell r="C29" t="str">
            <v>PEKERJAAN RUANG PANEL</v>
          </cell>
          <cell r="AE29">
            <v>53933662.927437507</v>
          </cell>
          <cell r="AQ29">
            <v>0.48824052708079085</v>
          </cell>
          <cell r="AW29">
            <v>45040494.424437501</v>
          </cell>
          <cell r="BF29">
            <v>0.40773412270093717</v>
          </cell>
          <cell r="BK29">
            <v>5281877.8914999999</v>
          </cell>
          <cell r="BT29">
            <v>4.781479146320726E-2</v>
          </cell>
          <cell r="BY29">
            <v>50322372.315937504</v>
          </cell>
          <cell r="CH29">
            <v>0.45554891416414445</v>
          </cell>
          <cell r="CM29">
            <v>13</v>
          </cell>
          <cell r="CN29">
            <v>13167274.779999999</v>
          </cell>
          <cell r="CO29">
            <v>0.93304199241281571</v>
          </cell>
        </row>
        <row r="30">
          <cell r="A30" t="str">
            <v>XIV</v>
          </cell>
          <cell r="C30" t="str">
            <v>PEKERJAAN LISTRIK</v>
          </cell>
          <cell r="AE30">
            <v>431253000</v>
          </cell>
          <cell r="AQ30">
            <v>3.9039661057038506</v>
          </cell>
          <cell r="AW30">
            <v>345833000</v>
          </cell>
          <cell r="BF30">
            <v>3.1306919841343244</v>
          </cell>
          <cell r="BK30">
            <v>0</v>
          </cell>
          <cell r="BT30">
            <v>0</v>
          </cell>
          <cell r="BY30">
            <v>345833000</v>
          </cell>
          <cell r="CH30">
            <v>3.1306919841343244</v>
          </cell>
          <cell r="CM30">
            <v>14</v>
          </cell>
          <cell r="CN30">
            <v>138110000</v>
          </cell>
          <cell r="CO30">
            <v>0.80192601558713794</v>
          </cell>
        </row>
        <row r="31">
          <cell r="A31" t="str">
            <v>XV</v>
          </cell>
          <cell r="C31" t="str">
            <v>PEKERJAAN DRAINASE UTAMA, TAMAN &amp; LAND SCAPE</v>
          </cell>
          <cell r="AE31">
            <v>1761051615.1810746</v>
          </cell>
          <cell r="AQ31">
            <v>15.942117077590042</v>
          </cell>
          <cell r="AW31">
            <v>830978351.72089994</v>
          </cell>
          <cell r="BF31">
            <v>7.5225246425927388</v>
          </cell>
          <cell r="BK31">
            <v>27231321.931000125</v>
          </cell>
          <cell r="BT31">
            <v>0.24651459313241744</v>
          </cell>
          <cell r="BY31">
            <v>858209673.65190017</v>
          </cell>
          <cell r="CH31">
            <v>7.7690392357251579</v>
          </cell>
          <cell r="CM31">
            <v>15</v>
          </cell>
          <cell r="CN31">
            <v>231818542.96000001</v>
          </cell>
          <cell r="CO31">
            <v>0.48732795010307373</v>
          </cell>
        </row>
        <row r="32">
          <cell r="A32" t="str">
            <v>XVI</v>
          </cell>
          <cell r="C32" t="str">
            <v>PEKERJAAN JALAN &amp; TERMINAL BONGKAR MUAT</v>
          </cell>
          <cell r="AE32">
            <v>4225468698.9826002</v>
          </cell>
          <cell r="AQ32">
            <v>38.251528874096216</v>
          </cell>
          <cell r="AW32">
            <v>1365346597.6022501</v>
          </cell>
          <cell r="BF32">
            <v>12.359953066012894</v>
          </cell>
          <cell r="BK32">
            <v>73258806.432750031</v>
          </cell>
          <cell r="BT32">
            <v>0.66318355410345053</v>
          </cell>
          <cell r="BY32">
            <v>1438605404.0350003</v>
          </cell>
          <cell r="CH32">
            <v>13.023136620116345</v>
          </cell>
          <cell r="CM32">
            <v>16</v>
          </cell>
          <cell r="CN32">
            <v>498509405.38</v>
          </cell>
          <cell r="CO32">
            <v>0.34046055160256772</v>
          </cell>
        </row>
        <row r="33">
          <cell r="A33" t="str">
            <v>XVII</v>
          </cell>
          <cell r="C33" t="str">
            <v>PEKERJAAN KORIDOR</v>
          </cell>
          <cell r="AE33">
            <v>126854000</v>
          </cell>
          <cell r="AQ33">
            <v>1.1483600493746278</v>
          </cell>
          <cell r="AW33">
            <v>0</v>
          </cell>
          <cell r="BF33">
            <v>0</v>
          </cell>
          <cell r="BK33">
            <v>0</v>
          </cell>
          <cell r="BT33">
            <v>0</v>
          </cell>
          <cell r="BY33">
            <v>0</v>
          </cell>
          <cell r="CH33">
            <v>0</v>
          </cell>
          <cell r="CM33">
            <v>17</v>
          </cell>
          <cell r="CO3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AB (MAJOR ITEM)"/>
      <sheetName val="PROGRESS"/>
      <sheetName val="Schdule (SISA)"/>
      <sheetName val="Schdule (ALAT&amp;BAHAN)"/>
      <sheetName val="ANATEK"/>
      <sheetName val="SCHDUL ALAT"/>
      <sheetName val="SCHDUL BAHAN"/>
      <sheetName val="RAB"/>
      <sheetName val="Schdule"/>
      <sheetName val="A_Berat"/>
      <sheetName val="L 1"/>
      <sheetName val="Kuantitas &amp; Harga"/>
      <sheetName val="5-Peralatan"/>
      <sheetName val="3-DIV8"/>
      <sheetName val="Bil"/>
      <sheetName val="RAB_(MAJOR_ITEM)"/>
      <sheetName val="Schdule_(SISA)"/>
      <sheetName val="Schdule_(ALAT&amp;BAHAN)"/>
      <sheetName val="SCHDUL_ALAT"/>
      <sheetName val="SCHDUL_BAHAN"/>
      <sheetName val="L_1"/>
      <sheetName val="Kuantitas_&amp;_Harga"/>
      <sheetName val="HARGA"/>
      <sheetName val="DAMIJA"/>
      <sheetName val="Mobilisasi"/>
      <sheetName val="Ans"/>
      <sheetName val="DH"/>
      <sheetName val="alue deah teungoh"/>
      <sheetName val="jeulingke"/>
      <sheetName val="lambaro skep"/>
      <sheetName val="matang rayeuk"/>
      <sheetName val="tibang"/>
      <sheetName val="deah raya"/>
      <sheetName val="Peralatan"/>
      <sheetName val="An. Alat"/>
      <sheetName val="NP"/>
      <sheetName val="kont anak1"/>
      <sheetName val="Upah Bahan_BOW"/>
      <sheetName val="COVER"/>
      <sheetName val="Div I(mob)"/>
      <sheetName val="DISCLAIMER"/>
      <sheetName val="Rekap"/>
      <sheetName val="%"/>
      <sheetName val="MAJOR"/>
      <sheetName val="Peta Quarry"/>
      <sheetName val="BOQ"/>
      <sheetName val="Perhitungan Mobilisasi Alat"/>
      <sheetName val="Lalu Lintas"/>
      <sheetName val="Jembatan Sementara"/>
      <sheetName val="Informasi"/>
      <sheetName val="Analisa K3"/>
      <sheetName val="4-Analisa Quarry"/>
      <sheetName val="4-Basic Price"/>
      <sheetName val="4-Formulir harga bahan"/>
      <sheetName val="5-ALAT(1)"/>
      <sheetName val="5-ALAT(2)"/>
      <sheetName val="Agg Halus &amp; Kasar"/>
      <sheetName val="Agg A"/>
      <sheetName val="Agg B dan S"/>
      <sheetName val="Agg C"/>
      <sheetName val="Agg  CBR 60"/>
      <sheetName val="D1"/>
      <sheetName val="D2"/>
      <sheetName val="D3"/>
      <sheetName val="D4"/>
      <sheetName val="D5"/>
      <sheetName val="D6"/>
      <sheetName val="D7(1)"/>
      <sheetName val="D7(2)"/>
      <sheetName val="D8(1)"/>
      <sheetName val="D8(2)"/>
      <sheetName val="D9"/>
      <sheetName val="D10 LS-Rutin"/>
      <sheetName val="D10 Kuantitas"/>
      <sheetName val="D10 Analisa HSP"/>
      <sheetName val="8.4.14.a"/>
      <sheetName val="Sheet1"/>
      <sheetName val="An__Alat"/>
      <sheetName val="SAT-DAS"/>
      <sheetName val="Upah, Bahan, Alat"/>
      <sheetName val="Form A"/>
      <sheetName val="H.Satuan"/>
      <sheetName val="Div2"/>
      <sheetName val="struktur tdk dipakai"/>
      <sheetName val="alat"/>
      <sheetName val="NP (2)"/>
      <sheetName val="HARGA UPAH &amp; BAHAN."/>
      <sheetName val="BAG-2"/>
      <sheetName val="pante riek"/>
      <sheetName val="ANALISA"/>
      <sheetName val="HRG.BAHAN"/>
      <sheetName val="Harsat"/>
      <sheetName val="Agregat Halus &amp; Kasar"/>
      <sheetName val="Analisa Quarry"/>
      <sheetName val="galian saluran"/>
      <sheetName val="DAFTAR BAHAN D UPAH"/>
      <sheetName val="Peralatan (2)"/>
      <sheetName val="Harga Bahan"/>
      <sheetName val="BAHAN"/>
      <sheetName val="AHS"/>
      <sheetName val="MAP-Prog"/>
      <sheetName val="HS-2"/>
      <sheetName val="UPAH-BAHAN-ALAT"/>
      <sheetName val="ANAL-"/>
      <sheetName val="TJ1Q47"/>
      <sheetName val="Cash Flow bulanan"/>
      <sheetName val="A"/>
      <sheetName val="KoefMixer"/>
      <sheetName val="Backup Gudang"/>
      <sheetName val="RAB FULL KACA"/>
      <sheetName val="RAB stengah bata"/>
      <sheetName val="Upah &amp; Bahan"/>
      <sheetName val="HARGA SATUAN"/>
      <sheetName val="jadwal"/>
      <sheetName val="UPAH"/>
      <sheetName val="CH"/>
      <sheetName val="BLANKO HIT."/>
    </sheetNames>
    <sheetDataSet>
      <sheetData sheetId="0">
        <row r="16">
          <cell r="Z16">
            <v>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Z16">
            <v>77</v>
          </cell>
        </row>
        <row r="17">
          <cell r="Z17">
            <v>76</v>
          </cell>
        </row>
        <row r="18">
          <cell r="Z18">
            <v>75</v>
          </cell>
        </row>
        <row r="19">
          <cell r="Z19">
            <v>74</v>
          </cell>
        </row>
        <row r="21">
          <cell r="Z21">
            <v>73</v>
          </cell>
        </row>
        <row r="22">
          <cell r="Z22">
            <v>72</v>
          </cell>
        </row>
        <row r="23">
          <cell r="Z23">
            <v>71</v>
          </cell>
        </row>
        <row r="24">
          <cell r="Z24">
            <v>69</v>
          </cell>
        </row>
        <row r="25">
          <cell r="Z25">
            <v>68</v>
          </cell>
        </row>
        <row r="26">
          <cell r="Z26">
            <v>67</v>
          </cell>
        </row>
        <row r="28">
          <cell r="Z28">
            <v>66</v>
          </cell>
        </row>
        <row r="29">
          <cell r="Z29">
            <v>65</v>
          </cell>
        </row>
        <row r="31">
          <cell r="Z31">
            <v>64</v>
          </cell>
        </row>
        <row r="32">
          <cell r="Z32">
            <v>63</v>
          </cell>
        </row>
        <row r="34">
          <cell r="Z34">
            <v>62</v>
          </cell>
        </row>
        <row r="35">
          <cell r="Z35">
            <v>61</v>
          </cell>
        </row>
        <row r="37">
          <cell r="Z37">
            <v>60</v>
          </cell>
        </row>
        <row r="38">
          <cell r="Z38">
            <v>59</v>
          </cell>
        </row>
        <row r="40">
          <cell r="Z40">
            <v>58</v>
          </cell>
        </row>
        <row r="41">
          <cell r="Z41">
            <v>57</v>
          </cell>
        </row>
        <row r="43">
          <cell r="Z43">
            <v>56</v>
          </cell>
        </row>
        <row r="44">
          <cell r="Z44">
            <v>55</v>
          </cell>
        </row>
        <row r="46">
          <cell r="Z46">
            <v>54</v>
          </cell>
        </row>
        <row r="47">
          <cell r="Z47">
            <v>53</v>
          </cell>
        </row>
        <row r="49">
          <cell r="Z49">
            <v>52</v>
          </cell>
        </row>
        <row r="50">
          <cell r="Z50">
            <v>51</v>
          </cell>
        </row>
        <row r="52">
          <cell r="Z52">
            <v>50</v>
          </cell>
        </row>
        <row r="53">
          <cell r="Z53">
            <v>49</v>
          </cell>
        </row>
        <row r="54">
          <cell r="Z54">
            <v>48</v>
          </cell>
        </row>
        <row r="55">
          <cell r="Z55">
            <v>46</v>
          </cell>
        </row>
        <row r="56">
          <cell r="Z56">
            <v>45</v>
          </cell>
        </row>
        <row r="57">
          <cell r="Z57">
            <v>44</v>
          </cell>
        </row>
        <row r="59">
          <cell r="Z59">
            <v>43</v>
          </cell>
        </row>
        <row r="60">
          <cell r="Z60">
            <v>42</v>
          </cell>
        </row>
        <row r="62">
          <cell r="Z62">
            <v>41</v>
          </cell>
        </row>
        <row r="63">
          <cell r="Z63">
            <v>40</v>
          </cell>
        </row>
        <row r="65">
          <cell r="Z65">
            <v>39</v>
          </cell>
        </row>
        <row r="66">
          <cell r="Z66">
            <v>38</v>
          </cell>
        </row>
        <row r="68">
          <cell r="Z68">
            <v>37</v>
          </cell>
        </row>
        <row r="69">
          <cell r="Z69">
            <v>36</v>
          </cell>
        </row>
        <row r="71">
          <cell r="Z71">
            <v>35</v>
          </cell>
        </row>
        <row r="72">
          <cell r="Z72">
            <v>34</v>
          </cell>
        </row>
        <row r="74">
          <cell r="Z74">
            <v>33</v>
          </cell>
        </row>
        <row r="75">
          <cell r="Z75">
            <v>32</v>
          </cell>
        </row>
        <row r="77">
          <cell r="Z77">
            <v>31</v>
          </cell>
        </row>
        <row r="78">
          <cell r="Z78">
            <v>30</v>
          </cell>
        </row>
        <row r="80">
          <cell r="Z80">
            <v>29</v>
          </cell>
        </row>
        <row r="81">
          <cell r="Z81">
            <v>28</v>
          </cell>
        </row>
        <row r="83">
          <cell r="Z83">
            <v>27</v>
          </cell>
        </row>
        <row r="84">
          <cell r="Z84">
            <v>26</v>
          </cell>
        </row>
        <row r="86">
          <cell r="Z86">
            <v>25</v>
          </cell>
        </row>
        <row r="87">
          <cell r="Z87">
            <v>24</v>
          </cell>
        </row>
        <row r="89">
          <cell r="Z89">
            <v>23</v>
          </cell>
        </row>
        <row r="90">
          <cell r="Z90">
            <v>22</v>
          </cell>
        </row>
        <row r="92">
          <cell r="Z92">
            <v>21</v>
          </cell>
        </row>
        <row r="93">
          <cell r="Z93">
            <v>20</v>
          </cell>
        </row>
        <row r="94">
          <cell r="Z94">
            <v>19</v>
          </cell>
        </row>
        <row r="95">
          <cell r="Z95">
            <v>17</v>
          </cell>
        </row>
        <row r="96">
          <cell r="Z96">
            <v>16</v>
          </cell>
        </row>
        <row r="97">
          <cell r="Z97">
            <v>15</v>
          </cell>
        </row>
        <row r="99">
          <cell r="Z99">
            <v>14</v>
          </cell>
        </row>
        <row r="100">
          <cell r="Z100">
            <v>13</v>
          </cell>
        </row>
        <row r="101">
          <cell r="Z101">
            <v>12</v>
          </cell>
        </row>
        <row r="102">
          <cell r="Z102">
            <v>11</v>
          </cell>
        </row>
        <row r="103">
          <cell r="Z103">
            <v>9</v>
          </cell>
        </row>
        <row r="104">
          <cell r="Z104">
            <v>8</v>
          </cell>
        </row>
        <row r="106">
          <cell r="Z106">
            <v>7</v>
          </cell>
        </row>
        <row r="107">
          <cell r="Z107">
            <v>6</v>
          </cell>
        </row>
        <row r="108">
          <cell r="Z108">
            <v>5</v>
          </cell>
        </row>
        <row r="109">
          <cell r="Z109">
            <v>4</v>
          </cell>
        </row>
        <row r="110">
          <cell r="Z110">
            <v>3</v>
          </cell>
        </row>
        <row r="111">
          <cell r="Z111">
            <v>2</v>
          </cell>
        </row>
        <row r="112">
          <cell r="Z112">
            <v>1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L-BOW"/>
      <sheetName val="ANL-K"/>
      <sheetName val="B. Opr Alat"/>
      <sheetName val="Bahan +angkut muat"/>
      <sheetName val="Angkut"/>
      <sheetName val=" RAB 2011"/>
      <sheetName val="gg dwikora baru (3)"/>
      <sheetName val="gg dwikora baru (2)"/>
      <sheetName val="gg dwikora baru"/>
      <sheetName val="gg kebersihan realiti"/>
      <sheetName val="gg damai"/>
      <sheetName val="gg pribadi"/>
      <sheetName val="gg sahabat"/>
      <sheetName val="gg musik"/>
      <sheetName val="gg. keamanan"/>
      <sheetName val="Gg. Mushollah Ujung"/>
      <sheetName val="gg keindahan"/>
      <sheetName val="gg keindahan dalam"/>
      <sheetName val="gg keluarga"/>
      <sheetName val="gg A"/>
      <sheetName val="gg darso parto"/>
      <sheetName val="gg perbatasan"/>
      <sheetName val="gg kebersihan"/>
      <sheetName val="gg. keluarga komplek"/>
      <sheetName val="gg. mawar"/>
      <sheetName val="gg. keluarga"/>
      <sheetName val="gg sadikin"/>
      <sheetName val="RAB"/>
      <sheetName val="REKAPITULASI ANALISA"/>
      <sheetName val="UPAD-BAHAN-ALAT"/>
      <sheetName val="ANL-SNI"/>
      <sheetName val="ANL-EI"/>
      <sheetName val="BETON COR SNI 350"/>
      <sheetName val="BETON COR SNI 325"/>
      <sheetName val="BETON COR SNI 300"/>
      <sheetName val="BETON COR SNI 275"/>
      <sheetName val="BETON COR SNI 250"/>
      <sheetName val="BETON COR SNI 225"/>
      <sheetName val="BETON COR SNI 200"/>
      <sheetName val="BETON COR SNI 175"/>
      <sheetName val="BETON COR SNI 150"/>
      <sheetName val="BETON COR SNI 125"/>
      <sheetName val="BETON COR SNI 100"/>
      <sheetName val="alat konstruksi"/>
      <sheetName val="B__Opr_Alat"/>
      <sheetName val="Bahan_+angkut_muat"/>
      <sheetName val="_RAB_2011"/>
      <sheetName val="gg_dwikora_baru_(3)"/>
      <sheetName val="gg_dwikora_baru_(2)"/>
      <sheetName val="gg_dwikora_baru"/>
      <sheetName val="gg_kebersihan_realiti"/>
      <sheetName val="gg_damai"/>
      <sheetName val="gg_pribadi"/>
      <sheetName val="gg_sahabat"/>
      <sheetName val="gg_musik"/>
      <sheetName val="gg__keamanan"/>
      <sheetName val="Gg__Mushollah_Ujung"/>
      <sheetName val="gg_keindahan"/>
      <sheetName val="gg_keindahan_dalam"/>
      <sheetName val="gg_keluarga"/>
      <sheetName val="gg_A"/>
      <sheetName val="gg_darso_parto"/>
      <sheetName val="gg_perbatasan"/>
      <sheetName val="gg_kebersihan"/>
      <sheetName val="gg__keluarga_komplek"/>
      <sheetName val="gg__mawar"/>
      <sheetName val="gg__keluarga"/>
      <sheetName val="gg_sadikin"/>
      <sheetName val="REKAPITULASI_ANALISA"/>
      <sheetName val="BETON_COR_SNI_350"/>
      <sheetName val="BETON_COR_SNI_325"/>
      <sheetName val="BETON_COR_SNI_300"/>
      <sheetName val="BETON_COR_SNI_275"/>
      <sheetName val="BETON_COR_SNI_250"/>
      <sheetName val="BETON_COR_SNI_225"/>
      <sheetName val="BETON_COR_SNI_200"/>
      <sheetName val="BETON_COR_SNI_175"/>
      <sheetName val="BETON_COR_SNI_150"/>
      <sheetName val="BETON_COR_SNI_125"/>
      <sheetName val="BETON_COR_SNI_100"/>
      <sheetName val="alat_konstruk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han&amp;upah"/>
      <sheetName val="Analisa"/>
      <sheetName val="REKAP"/>
      <sheetName val="Persiap"/>
      <sheetName val="Luar"/>
      <sheetName val="BSM"/>
      <sheetName val="AR1"/>
      <sheetName val="AR2"/>
      <sheetName val="AR7"/>
      <sheetName val="AR8"/>
      <sheetName val="AR9"/>
      <sheetName val="Listrik"/>
      <sheetName val="Hydrant"/>
      <sheetName val="Alarm"/>
      <sheetName val="AC"/>
      <sheetName val="BAS"/>
      <sheetName val="LIFT"/>
      <sheetName val="Sound"/>
      <sheetName val="Telepon"/>
      <sheetName val="MATV"/>
      <sheetName val="Deep Well"/>
      <sheetName val="Kabel Data"/>
      <sheetName val="KUZEN"/>
    </sheetNames>
    <sheetDataSet>
      <sheetData sheetId="0" refreshError="1"/>
      <sheetData sheetId="1" refreshError="1">
        <row r="86">
          <cell r="G86">
            <v>1439589</v>
          </cell>
        </row>
        <row r="1071">
          <cell r="G1071">
            <v>35700</v>
          </cell>
        </row>
        <row r="1084">
          <cell r="G1084">
            <v>99670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L-K"/>
      <sheetName val="SCHEDULE"/>
      <sheetName val="surat"/>
      <sheetName val="B. Opr Alat"/>
      <sheetName val="Rumah Dinas Camat M. Deli"/>
      <sheetName val="Bahan +angkut muat"/>
      <sheetName val="Angkut"/>
      <sheetName val="REKAPITULASI ANALISA"/>
      <sheetName val="PEMADATAN"/>
      <sheetName val="pemenag  (2)"/>
      <sheetName val="pemenag "/>
      <sheetName val="SCHEDULE (2)"/>
      <sheetName val="SDN 060951 (BQ)"/>
      <sheetName val="SDN 060951"/>
      <sheetName val="UPAD-BAHAN-ALAT"/>
      <sheetName val="REKAP"/>
      <sheetName val="RAB"/>
      <sheetName val="ANL-SNI"/>
      <sheetName val="ANL-EI"/>
      <sheetName val="cut and fill"/>
      <sheetName val="BETON COR SNI 350"/>
      <sheetName val="BETON COR SNI 325"/>
      <sheetName val="BETON COR SNI 300"/>
      <sheetName val="BETON COR SNI 275"/>
      <sheetName val="BETON COR SNI 250"/>
      <sheetName val="BETON COR SNI 225"/>
      <sheetName val="BETON COR SNI 200"/>
      <sheetName val="BETON COR SNI 175"/>
      <sheetName val="BETON COR SNI 150"/>
      <sheetName val="BETON COR SNI 125"/>
      <sheetName val="BETON COR SNI 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PH"/>
      <sheetName val="TS"/>
      <sheetName val="Rek"/>
      <sheetName val="Rab"/>
      <sheetName val="Anl"/>
      <sheetName val="H.Dasar"/>
      <sheetName val="H.Lok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2">
          <cell r="L42">
            <v>195750</v>
          </cell>
        </row>
        <row r="116">
          <cell r="L116">
            <v>32307.599999999999</v>
          </cell>
        </row>
      </sheetData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 &amp; Q"/>
      <sheetName val="besi Gelagar"/>
      <sheetName val="Volume bang."/>
      <sheetName val="besi Abutment"/>
      <sheetName val="!"/>
      <sheetName val="Peralatan"/>
      <sheetName val="LP K230"/>
      <sheetName val="ANALISA_K"/>
      <sheetName val="smpul"/>
      <sheetName val="Volume Jalan-1 (2)"/>
      <sheetName val="RAB (3)"/>
      <sheetName val="Volume Jalan-1"/>
      <sheetName val="JUDUL (2)"/>
      <sheetName val="ANALISA - K"/>
      <sheetName val="Jarak Angkut "/>
      <sheetName val="analisa Angkut "/>
      <sheetName val="Upah &amp; Bahan "/>
      <sheetName val="RAB (2)"/>
      <sheetName val="Mobilisasi"/>
      <sheetName val="TAB. ALAT"/>
      <sheetName val="ANAL. ALAT"/>
      <sheetName val="Alat"/>
      <sheetName val="Sheet1"/>
      <sheetName val="Jarak Angkut"/>
      <sheetName val="analisa 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8">
          <cell r="A768" t="str">
            <v>URAIAN ANALISA ALAT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67">
          <cell r="BO467">
            <v>108000000</v>
          </cell>
        </row>
        <row r="506">
          <cell r="BO506" t="str">
            <v xml:space="preserve"> Alat Baru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J1Q47"/>
      <sheetName val="TJ1Q43"/>
      <sheetName val="RYQ52"/>
      <sheetName val="RYQ46"/>
    </sheetNames>
    <sheetDataSet>
      <sheetData sheetId="0" refreshError="1">
        <row r="7">
          <cell r="E7">
            <v>1</v>
          </cell>
          <cell r="G7">
            <v>0.60589999999999999</v>
          </cell>
        </row>
        <row r="8">
          <cell r="E8">
            <v>1</v>
          </cell>
          <cell r="G8">
            <v>0.60589999999999999</v>
          </cell>
        </row>
        <row r="9">
          <cell r="E9">
            <v>1</v>
          </cell>
          <cell r="G9">
            <v>0.60589999999999999</v>
          </cell>
        </row>
        <row r="10">
          <cell r="E10">
            <v>1</v>
          </cell>
          <cell r="G10">
            <v>0.60589999999999999</v>
          </cell>
        </row>
        <row r="11">
          <cell r="E11">
            <v>1</v>
          </cell>
          <cell r="G11">
            <v>0.66459999999999997</v>
          </cell>
        </row>
        <row r="12">
          <cell r="E12">
            <v>1</v>
          </cell>
          <cell r="G12">
            <v>0.78369999999999995</v>
          </cell>
        </row>
        <row r="13">
          <cell r="E13">
            <v>1</v>
          </cell>
          <cell r="G13">
            <v>1.5189999999999999</v>
          </cell>
        </row>
        <row r="14">
          <cell r="E14">
            <v>1</v>
          </cell>
          <cell r="G14">
            <v>1.6028</v>
          </cell>
        </row>
        <row r="15">
          <cell r="E15">
            <v>1</v>
          </cell>
          <cell r="G15">
            <v>1.5246</v>
          </cell>
        </row>
        <row r="16">
          <cell r="E16">
            <v>1</v>
          </cell>
          <cell r="G16">
            <v>1.3683000000000001</v>
          </cell>
        </row>
        <row r="17">
          <cell r="E17">
            <v>1</v>
          </cell>
          <cell r="G17">
            <v>1.2119</v>
          </cell>
        </row>
        <row r="18">
          <cell r="E18">
            <v>1</v>
          </cell>
          <cell r="G18">
            <v>1.0946</v>
          </cell>
        </row>
        <row r="19">
          <cell r="E19">
            <v>1</v>
          </cell>
          <cell r="G19">
            <v>1.0946</v>
          </cell>
        </row>
        <row r="20">
          <cell r="E20">
            <v>1</v>
          </cell>
          <cell r="G20">
            <v>1.0555000000000001</v>
          </cell>
        </row>
        <row r="21">
          <cell r="E21">
            <v>1</v>
          </cell>
          <cell r="G21">
            <v>1.036</v>
          </cell>
        </row>
        <row r="22">
          <cell r="E22">
            <v>1</v>
          </cell>
          <cell r="G22">
            <v>1.1728000000000001</v>
          </cell>
        </row>
        <row r="23">
          <cell r="E23">
            <v>1</v>
          </cell>
          <cell r="G23">
            <v>1.2901</v>
          </cell>
        </row>
        <row r="24">
          <cell r="E24">
            <v>1</v>
          </cell>
          <cell r="G24">
            <v>1.2901</v>
          </cell>
        </row>
        <row r="25">
          <cell r="E25">
            <v>1</v>
          </cell>
          <cell r="G25">
            <v>1.0946</v>
          </cell>
        </row>
        <row r="26">
          <cell r="E26">
            <v>1</v>
          </cell>
          <cell r="G26">
            <v>0.93820000000000003</v>
          </cell>
        </row>
        <row r="27">
          <cell r="E27">
            <v>1</v>
          </cell>
          <cell r="G27">
            <v>0.78190000000000004</v>
          </cell>
        </row>
        <row r="28">
          <cell r="E28">
            <v>1</v>
          </cell>
          <cell r="G28">
            <v>0.74280000000000002</v>
          </cell>
        </row>
        <row r="29">
          <cell r="E29">
            <v>1</v>
          </cell>
          <cell r="G29">
            <v>0.66459999999999997</v>
          </cell>
        </row>
        <row r="30">
          <cell r="E30">
            <v>1</v>
          </cell>
          <cell r="G30">
            <v>0.64500000000000002</v>
          </cell>
        </row>
        <row r="31">
          <cell r="E31">
            <v>1</v>
          </cell>
          <cell r="G31">
            <v>0.60589999999999999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 Biaya (CAD)"/>
      <sheetName val="Kuantitas &amp; Harga (CAD)"/>
      <sheetName val="Rekap Biaya"/>
      <sheetName val="Kuantitas &amp; Harga"/>
      <sheetName val="MASTER"/>
      <sheetName val="Analisa Alat Bantu"/>
      <sheetName val="Perhitungan Analisa Alat Bantu "/>
      <sheetName val="Jarak-Angkut"/>
      <sheetName val="Rekap_Biaya_(CAD)"/>
      <sheetName val="Kuantitas_&amp;_Harga_(CAD)"/>
      <sheetName val="Rekap_Biaya"/>
      <sheetName val="Kuantitas_&amp;_Harga"/>
      <sheetName val="Analisa_Alat_Bantu"/>
      <sheetName val="Perhitungan_Analisa_Alat_Bantu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tatan"/>
      <sheetName val="Daftar - Isi"/>
      <sheetName val="Hit Vol Str Jambi"/>
      <sheetName val="Hit Vol_PSU"/>
      <sheetName val="Analisa Harga Satuan"/>
      <sheetName val="Harga Satuan"/>
      <sheetName val="R A B"/>
      <sheetName val="&quot;S&quot; Curve"/>
      <sheetName val="Rekapitulasi"/>
      <sheetName val="ana_str"/>
      <sheetName val="Hargamat"/>
      <sheetName val="lab bahasa"/>
      <sheetName val="Cover Daf-2"/>
      <sheetName val="Cover Daf_2"/>
      <sheetName val="HSATUAN"/>
      <sheetName val="bahan"/>
      <sheetName val="Daftar_-_Isi"/>
      <sheetName val="Hit_Vol_Str_Jambi"/>
      <sheetName val="Hit_Vol_PSU"/>
      <sheetName val="Analisa_Harga_Satuan"/>
      <sheetName val="Harga_Satuan"/>
      <sheetName val="R_A_B"/>
      <sheetName val="&quot;S&quot;_Curve"/>
      <sheetName val="harsat"/>
      <sheetName val="satuan_pek_str"/>
      <sheetName val="H.Satuan"/>
      <sheetName val="DAF-3"/>
      <sheetName val="Daf 1"/>
      <sheetName val="ANA-HRG"/>
      <sheetName val="Harsat Upah"/>
      <sheetName val="Perhitungan Besi"/>
      <sheetName val="CH"/>
      <sheetName val="Volume"/>
      <sheetName val="BQ_E20_02_Rp_"/>
      <sheetName val="DAFTAR HARGA"/>
      <sheetName val="FINISHING"/>
      <sheetName val="HB "/>
      <sheetName val="Summary"/>
      <sheetName val="Analisa Harga"/>
      <sheetName val="Alat"/>
      <sheetName val="Analisa Gabungan"/>
      <sheetName val="Sub"/>
      <sheetName val="Grand total"/>
      <sheetName val="Ahs_2"/>
      <sheetName val="Ahs_1"/>
      <sheetName val="ANALISA"/>
      <sheetName val="Traf&amp;Genst"/>
      <sheetName val="AC-2"/>
      <sheetName val="BAG-2"/>
      <sheetName val="Surat"/>
      <sheetName val="Input"/>
      <sheetName val="BASIC"/>
      <sheetName val="DUCTING "/>
      <sheetName val="rab - persiapan &amp; lantai-1"/>
      <sheetName val="Ris_Vol"/>
      <sheetName val="Data"/>
      <sheetName val="2. GLIN POOR PLAT ENTRANCE! "/>
      <sheetName val="HB me"/>
      <sheetName val="Cover"/>
      <sheetName val="Material"/>
      <sheetName val="Peralatan"/>
      <sheetName val="HSD"/>
      <sheetName val="dt-1"/>
      <sheetName val="Analisa Alat Berat"/>
      <sheetName val="FORM X COST"/>
      <sheetName val="Harga"/>
      <sheetName val="Lt 1"/>
      <sheetName val="PEMBESIAN BALOK INDUK!"/>
      <sheetName val="ANALISA BAHAN"/>
      <sheetName val="Harga Sat"/>
      <sheetName val="HSBU ANA"/>
      <sheetName val="Elektrikal"/>
      <sheetName val="PRICE"/>
      <sheetName val="Analisa 2"/>
      <sheetName val="HARGA DASAR"/>
      <sheetName val="BQ-RAPI"/>
      <sheetName val="RAPA"/>
      <sheetName val="plumbing"/>
      <sheetName val="database"/>
      <sheetName val="HARGA RATA"/>
      <sheetName val="Anal-Rab"/>
      <sheetName val="Sat-Rab"/>
      <sheetName val="Psr-Los 4x4"/>
      <sheetName val="HARGA BAHAN &amp; UPAH"/>
      <sheetName val="RAB KapukII"/>
      <sheetName val="BAU"/>
      <sheetName val="PT."/>
      <sheetName val="boq"/>
      <sheetName val="rab 4"/>
      <sheetName val="SNI FIX"/>
      <sheetName val="I-KAMAR"/>
      <sheetName val="I_KAMAR"/>
      <sheetName val="Estimate"/>
      <sheetName val="DAFTAR BESI KANAL C SIKU"/>
      <sheetName val="HRG BHN"/>
      <sheetName val="BAG_2"/>
      <sheetName val="Anal"/>
      <sheetName val="Fak"/>
      <sheetName val="Rek-Tot"/>
      <sheetName val="A"/>
      <sheetName val="BHN"/>
      <sheetName val="Resume"/>
      <sheetName val="villa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upahbahan"/>
      <sheetName val="DIV.1"/>
      <sheetName val="NP"/>
      <sheetName val="Koordinat"/>
      <sheetName val="Rekap"/>
      <sheetName val="LOADDAT"/>
      <sheetName val="PERHITUNGAN BEKISTING"/>
      <sheetName val="PERHITUNGAN BETON BERTULANG"/>
      <sheetName val="ANALISA HARGA SAT BAHAN &amp; UPAH"/>
      <sheetName val="Bahan B2"/>
      <sheetName val="DAFTAR  HARGA BAHAN"/>
      <sheetName val="DAFT. H. UPAH"/>
      <sheetName val="REKAP AHS"/>
      <sheetName val="Upah B2"/>
      <sheetName val="Urai _Resap pengikat"/>
      <sheetName val="Bill rekap"/>
      <sheetName val="Vol Kusen &amp; Alm"/>
      <sheetName val="sort ars"/>
      <sheetName val="RAB 1"/>
      <sheetName val="HDasar"/>
      <sheetName val="DATA1"/>
      <sheetName val="UPAH"/>
      <sheetName val="Daftar Upah"/>
      <sheetName val="ANALISA ONGKOS ANGKUT"/>
      <sheetName val="ANALISA EI"/>
      <sheetName val="ANL ALAT OKK"/>
      <sheetName val="INFORMASI"/>
      <sheetName val="ANLISA K"/>
      <sheetName val="ANALISA SNI"/>
      <sheetName val="D -12"/>
      <sheetName val="Sheet3"/>
    </sheetNames>
    <sheetDataSet>
      <sheetData sheetId="0">
        <row r="1193">
          <cell r="G1193">
            <v>1793077.561275</v>
          </cell>
        </row>
      </sheetData>
      <sheetData sheetId="1" refreshError="1"/>
      <sheetData sheetId="2" refreshError="1"/>
      <sheetData sheetId="3" refreshError="1"/>
      <sheetData sheetId="4" refreshError="1">
        <row r="495">
          <cell r="G495">
            <v>2678146.8564010416</v>
          </cell>
        </row>
        <row r="1193">
          <cell r="G1193">
            <v>1793077.561275</v>
          </cell>
        </row>
        <row r="1269">
          <cell r="G1269">
            <v>54460.4</v>
          </cell>
        </row>
        <row r="1284">
          <cell r="G1284">
            <v>114209</v>
          </cell>
        </row>
        <row r="1299">
          <cell r="G1299">
            <v>146406</v>
          </cell>
        </row>
        <row r="1459">
          <cell r="G1459">
            <v>17643</v>
          </cell>
        </row>
        <row r="1529">
          <cell r="G1529">
            <v>21050.600000000002</v>
          </cell>
        </row>
        <row r="1571">
          <cell r="G1571">
            <v>18924.599999999999</v>
          </cell>
        </row>
        <row r="1655">
          <cell r="G1655">
            <v>40730.5</v>
          </cell>
        </row>
        <row r="1672">
          <cell r="G1672">
            <v>63736.1</v>
          </cell>
        </row>
        <row r="1688">
          <cell r="G1688">
            <v>51661.1</v>
          </cell>
        </row>
        <row r="1720">
          <cell r="G1720">
            <v>52693.5</v>
          </cell>
        </row>
        <row r="1736">
          <cell r="G1736">
            <v>17723.666666666668</v>
          </cell>
        </row>
        <row r="1752">
          <cell r="G1752">
            <v>10835.866666666667</v>
          </cell>
        </row>
        <row r="1769">
          <cell r="G1769">
            <v>172570</v>
          </cell>
        </row>
        <row r="1780">
          <cell r="G1780">
            <v>55607.59</v>
          </cell>
        </row>
        <row r="1792">
          <cell r="G1792">
            <v>470346.804</v>
          </cell>
        </row>
        <row r="1817">
          <cell r="G1817">
            <v>343474.74600000004</v>
          </cell>
        </row>
        <row r="1827">
          <cell r="G1827">
            <v>45020</v>
          </cell>
        </row>
        <row r="1837">
          <cell r="G1837">
            <v>30270</v>
          </cell>
        </row>
        <row r="1847">
          <cell r="G1847">
            <v>21759.8</v>
          </cell>
        </row>
        <row r="1865">
          <cell r="G1865">
            <v>140180</v>
          </cell>
        </row>
        <row r="1878">
          <cell r="G1878">
            <v>1769702.65</v>
          </cell>
        </row>
        <row r="2286">
          <cell r="G2286">
            <v>68972.75</v>
          </cell>
        </row>
        <row r="2321">
          <cell r="G2321">
            <v>1519374.2613045741</v>
          </cell>
        </row>
        <row r="2333">
          <cell r="G2333">
            <v>1464589.0820826639</v>
          </cell>
        </row>
        <row r="2345">
          <cell r="G2345">
            <v>865370.12882594275</v>
          </cell>
        </row>
        <row r="2358">
          <cell r="G2358">
            <v>832254.177734375</v>
          </cell>
        </row>
        <row r="2370">
          <cell r="G2370">
            <v>1042801.316457664</v>
          </cell>
        </row>
        <row r="2382">
          <cell r="G2382">
            <v>1103722.8899999999</v>
          </cell>
        </row>
        <row r="2394">
          <cell r="G2394">
            <v>917231.53704805323</v>
          </cell>
        </row>
        <row r="2406">
          <cell r="G2406">
            <v>751154.56793363718</v>
          </cell>
        </row>
        <row r="2417">
          <cell r="G2417">
            <v>836767.52137500001</v>
          </cell>
        </row>
        <row r="2448">
          <cell r="G2448">
            <v>264307.2671</v>
          </cell>
        </row>
        <row r="2456">
          <cell r="G2456">
            <v>156345.56709999999</v>
          </cell>
        </row>
        <row r="2467">
          <cell r="G2467">
            <v>119675.52825970149</v>
          </cell>
        </row>
        <row r="2490">
          <cell r="G2490">
            <v>155650</v>
          </cell>
        </row>
        <row r="2501">
          <cell r="G2501">
            <v>130254.5</v>
          </cell>
        </row>
        <row r="2522">
          <cell r="G2522">
            <v>3430</v>
          </cell>
        </row>
        <row r="2576">
          <cell r="G2576">
            <v>20162.5</v>
          </cell>
        </row>
        <row r="2596">
          <cell r="G2596">
            <v>77575</v>
          </cell>
        </row>
        <row r="2627">
          <cell r="G2627">
            <v>87090</v>
          </cell>
        </row>
        <row r="2637">
          <cell r="G2637">
            <v>55030</v>
          </cell>
        </row>
        <row r="2647">
          <cell r="G2647">
            <v>26863</v>
          </cell>
        </row>
        <row r="2673">
          <cell r="G2673">
            <v>15639.083333333334</v>
          </cell>
        </row>
        <row r="2699">
          <cell r="G2699">
            <v>25296.297500000001</v>
          </cell>
        </row>
        <row r="2712">
          <cell r="G2712">
            <v>23933.797500000001</v>
          </cell>
        </row>
        <row r="2725">
          <cell r="G2725">
            <v>32565.297500000001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KAP TOTAL"/>
      <sheetName val="REKAP STANDAR"/>
      <sheetName val="REKAP  NON STANDAR "/>
      <sheetName val="Tanah &amp; Persiapan"/>
      <sheetName val="NON STANDAR"/>
      <sheetName val="Upah"/>
      <sheetName val="Material"/>
      <sheetName val="HSatPek"/>
      <sheetName val="Analisa (2)"/>
      <sheetName val="Analisa"/>
      <sheetName val="An. Beton"/>
      <sheetName val="An. Alm"/>
      <sheetName val="An_ Be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K&amp;H"/>
      <sheetName val="Inf"/>
      <sheetName val="Mob"/>
      <sheetName val="Drain"/>
      <sheetName val="G&amp;T"/>
      <sheetName val="Sirtu"/>
      <sheetName val="Pond"/>
      <sheetName val="Lapis"/>
      <sheetName val="ATB"/>
      <sheetName val="bow"/>
      <sheetName val="Beton"/>
      <sheetName val="alat"/>
      <sheetName val="AgHK"/>
      <sheetName val="AgB"/>
      <sheetName val="AgC"/>
      <sheetName val="Basic"/>
      <sheetName val="Quarry"/>
      <sheetName val="Div 8"/>
      <sheetName val="Div IV"/>
      <sheetName val="HB 2008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 TAMBAHAN"/>
      <sheetName val="DISAIN RDS"/>
      <sheetName val="KOEFESIEN"/>
      <sheetName val="Rekap Biaya"/>
      <sheetName val="Kuantitas &amp; Harga"/>
      <sheetName val="Pekerjaan Utama"/>
      <sheetName val="%"/>
      <sheetName val="Informasi"/>
      <sheetName val="Peta Quarry"/>
      <sheetName val="Mobilisasi"/>
      <sheetName val="Perhitungan Mobilisasi Alat"/>
      <sheetName val="Lalu Lintas"/>
      <sheetName val="Jembatan Sementara"/>
      <sheetName val="Additional"/>
      <sheetName val="3-DIV2"/>
      <sheetName val="3-DIV3"/>
      <sheetName val="3-DIV3 (2)"/>
      <sheetName val="3-DIV3 (3)"/>
      <sheetName val="3-DIV3 (4)"/>
      <sheetName val="3-DIV4"/>
      <sheetName val="3-DIV5"/>
      <sheetName val="3-DIV5-LPAS"/>
      <sheetName val="Lean Concr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SPESIFIKASI"/>
      <sheetName val="4-Basic Price"/>
      <sheetName val="4-formulir harga bahan"/>
      <sheetName val="4-Analisa Quarry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5_Peralatan"/>
      <sheetName val="Total"/>
      <sheetName val="Alt"/>
      <sheetName val="Sheet1"/>
      <sheetName val="Input"/>
      <sheetName val="9"/>
      <sheetName val="B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3">
          <cell r="AW13">
            <v>47472.058636363639</v>
          </cell>
        </row>
        <row r="16">
          <cell r="AW16">
            <v>70230.073977639215</v>
          </cell>
        </row>
        <row r="24">
          <cell r="AW24">
            <v>293927.19306224468</v>
          </cell>
        </row>
      </sheetData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-DIV3"/>
      <sheetName val="3_DIV3"/>
      <sheetName val="Peralatan"/>
      <sheetName val="3-DIV2"/>
      <sheetName val="4-Basic Price"/>
      <sheetName val="RL"/>
    </sheetNames>
    <sheetDataSet>
      <sheetData sheetId="0">
        <row r="1">
          <cell r="A1" t="str">
            <v>ITEM PEMBAYARAN NO.</v>
          </cell>
          <cell r="D1" t="str">
            <v>:  3.1 (1)</v>
          </cell>
          <cell r="J1" t="str">
            <v>Analisa EI-311</v>
          </cell>
          <cell r="T1" t="str">
            <v>Analisa EI-311</v>
          </cell>
        </row>
        <row r="2">
          <cell r="A2" t="str">
            <v>JENIS PEKERJAAN</v>
          </cell>
          <cell r="D2" t="str">
            <v>:  Galian Biasa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3.1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Biasa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7">
          <cell r="A17" t="str">
            <v>II.</v>
          </cell>
          <cell r="C17" t="str">
            <v>URUTAN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Tanah yang dipotong umumnya berada disisi jalan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Penggalian dilakukan dengan menggunakan Excavator</v>
          </cell>
          <cell r="R19" t="str">
            <v>(Rp.)</v>
          </cell>
          <cell r="S19" t="str">
            <v>(Rp.)</v>
          </cell>
        </row>
        <row r="20">
          <cell r="A20">
            <v>3</v>
          </cell>
          <cell r="C20" t="str">
            <v>Selanjutnya Excavator menuangkan material hasil</v>
          </cell>
        </row>
        <row r="21">
          <cell r="C21" t="str">
            <v>galian kedalam Dump Truck</v>
          </cell>
        </row>
        <row r="22">
          <cell r="A22">
            <v>4</v>
          </cell>
          <cell r="C22" t="str">
            <v>Dump Truck membuang material hasil galian keluar</v>
          </cell>
          <cell r="L22" t="str">
            <v>A.</v>
          </cell>
          <cell r="N22" t="str">
            <v>TENAGA</v>
          </cell>
        </row>
        <row r="23">
          <cell r="C23" t="str">
            <v>lokasi jalan sejauh</v>
          </cell>
          <cell r="G23" t="str">
            <v>L</v>
          </cell>
          <cell r="H23">
            <v>5</v>
          </cell>
          <cell r="I23" t="str">
            <v>Km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1.6426998315844023E-2</v>
          </cell>
          <cell r="R24">
            <v>2857.14</v>
          </cell>
          <cell r="U24">
            <v>46.934233968130592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8.2134991579220114E-3</v>
          </cell>
          <cell r="R25">
            <v>3214.29</v>
          </cell>
          <cell r="U25">
            <v>26.400568208317143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Q28" t="str">
            <v xml:space="preserve">JUMLAH HARGA TENAGA   </v>
          </cell>
          <cell r="U28">
            <v>73.334802176447738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8">
          <cell r="C38" t="str">
            <v>Waktu siklus</v>
          </cell>
          <cell r="G38" t="str">
            <v>Ts1</v>
          </cell>
          <cell r="I38" t="str">
            <v>menit</v>
          </cell>
          <cell r="Q38" t="str">
            <v xml:space="preserve">JUMLAH HARGA BAHAN   </v>
          </cell>
          <cell r="U38">
            <v>0</v>
          </cell>
        </row>
        <row r="39">
          <cell r="C39" t="str">
            <v>- Menggali / memuat</v>
          </cell>
          <cell r="G39" t="str">
            <v>T1</v>
          </cell>
          <cell r="H39">
            <v>0.317</v>
          </cell>
          <cell r="I39" t="str">
            <v>menit</v>
          </cell>
        </row>
        <row r="40">
          <cell r="C40" t="str">
            <v>- Lain-lain</v>
          </cell>
          <cell r="G40" t="str">
            <v>T2</v>
          </cell>
          <cell r="I40" t="str">
            <v>menit</v>
          </cell>
        </row>
        <row r="41">
          <cell r="G41" t="str">
            <v>Ts1</v>
          </cell>
          <cell r="H41">
            <v>0.317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3">
          <cell r="C43" t="str">
            <v>Kap. Prod. / jam =</v>
          </cell>
          <cell r="D43" t="str">
            <v>V  x Fb x Fa x 60</v>
          </cell>
          <cell r="G43" t="str">
            <v>Q1</v>
          </cell>
          <cell r="H43">
            <v>121.75078864353311</v>
          </cell>
          <cell r="I43" t="str">
            <v>M3/Jam</v>
          </cell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8.2134991579220114E-3</v>
          </cell>
          <cell r="R43">
            <v>238185.05650827778</v>
          </cell>
          <cell r="U43">
            <v>1956.3327610603462</v>
          </cell>
        </row>
        <row r="44">
          <cell r="D44" t="str">
            <v>Ts1 x Fh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5.7658071071694475E-2</v>
          </cell>
          <cell r="R44">
            <v>153645.58193291764</v>
          </cell>
          <cell r="U44">
            <v>8858.9078829400223</v>
          </cell>
        </row>
        <row r="45"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75</v>
          </cell>
          <cell r="U45">
            <v>75</v>
          </cell>
        </row>
        <row r="46">
          <cell r="C46" t="str">
            <v>Koefisien Alat / M3</v>
          </cell>
          <cell r="D46" t="str">
            <v xml:space="preserve"> =  1  :  Q1</v>
          </cell>
          <cell r="G46" t="str">
            <v>(E10)</v>
          </cell>
          <cell r="H46">
            <v>8.2134991579220114E-3</v>
          </cell>
          <cell r="I46" t="str">
            <v>Jam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(E08)</v>
          </cell>
          <cell r="Q50" t="str">
            <v xml:space="preserve">JUMLAH HARGA PERALATAN   </v>
          </cell>
          <cell r="U50">
            <v>10890.240644000369</v>
          </cell>
        </row>
        <row r="51">
          <cell r="C51" t="str">
            <v>Kapasitas bak</v>
          </cell>
          <cell r="G51" t="str">
            <v>V</v>
          </cell>
          <cell r="H51">
            <v>6.666666666666667</v>
          </cell>
          <cell r="I51" t="str">
            <v>M3</v>
          </cell>
        </row>
        <row r="52">
          <cell r="C52" t="str">
            <v>Faktor 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D.</v>
          </cell>
          <cell r="N52" t="str">
            <v>JUMLAH HARGA TENAGA, BAHAN DAN PERALATAN  ( A + B + C )</v>
          </cell>
          <cell r="U52">
            <v>10963.575446176816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1096.3575446176817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12059.932990794498</v>
          </cell>
        </row>
        <row r="55">
          <cell r="C55" t="str">
            <v>Waktu  siklus</v>
          </cell>
          <cell r="G55" t="str">
            <v>Ts2</v>
          </cell>
          <cell r="I55" t="str">
            <v>menit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- Waktu tempuh isi</v>
          </cell>
          <cell r="E56" t="str">
            <v>=   (L  :  v1)  x  60</v>
          </cell>
          <cell r="G56" t="str">
            <v>T1</v>
          </cell>
          <cell r="H56">
            <v>6.6666666666666661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kosong</v>
          </cell>
          <cell r="E57" t="str">
            <v>=   (L  :  v2)  x  60</v>
          </cell>
          <cell r="G57" t="str">
            <v>T2</v>
          </cell>
          <cell r="H57">
            <v>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Muat</v>
          </cell>
          <cell r="E58" t="str">
            <v>=   (V  :  Q1) x 60</v>
          </cell>
          <cell r="G58" t="str">
            <v>T3</v>
          </cell>
          <cell r="H58">
            <v>3.2853996631688047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</v>
          </cell>
          <cell r="G59" t="str">
            <v>T4</v>
          </cell>
          <cell r="H59">
            <v>1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15.952066329835471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3.1 (1)</v>
          </cell>
          <cell r="J62" t="str">
            <v>Analisa EI-311</v>
          </cell>
        </row>
        <row r="63">
          <cell r="A63" t="str">
            <v>JENIS PEKERJAAN</v>
          </cell>
          <cell r="D63" t="str">
            <v>:  Galian Biasa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Kapasitas Produksi / Jam   =</v>
          </cell>
          <cell r="E70" t="str">
            <v>V x Fa x 60</v>
          </cell>
          <cell r="G70" t="str">
            <v>Q2</v>
          </cell>
          <cell r="H70">
            <v>17.343625643607776</v>
          </cell>
          <cell r="I70" t="str">
            <v xml:space="preserve">M3/Jam </v>
          </cell>
        </row>
        <row r="71">
          <cell r="E71" t="str">
            <v xml:space="preserve">    Fk x Ts2</v>
          </cell>
        </row>
        <row r="74">
          <cell r="C74" t="str">
            <v>Koefisien Alat / M3</v>
          </cell>
          <cell r="D74" t="str">
            <v xml:space="preserve"> =  1  :  Q2</v>
          </cell>
          <cell r="G74" t="str">
            <v>(E08)</v>
          </cell>
          <cell r="H74">
            <v>5.7658071071694475E-2</v>
          </cell>
          <cell r="I74" t="str">
            <v>Jam</v>
          </cell>
        </row>
        <row r="77">
          <cell r="A77" t="str">
            <v>2.d.</v>
          </cell>
          <cell r="C77" t="str">
            <v>ALAT  BANTU</v>
          </cell>
        </row>
        <row r="78">
          <cell r="C78" t="str">
            <v>Diperlukan alat-alat bantu kecil</v>
          </cell>
          <cell r="J78" t="str">
            <v>Lump Sump</v>
          </cell>
        </row>
        <row r="79">
          <cell r="C79" t="str">
            <v>- Sekop</v>
          </cell>
        </row>
        <row r="80">
          <cell r="C80" t="str">
            <v>- Keranjang</v>
          </cell>
        </row>
        <row r="82">
          <cell r="A82" t="str">
            <v xml:space="preserve">   3.</v>
          </cell>
          <cell r="C82" t="str">
            <v>TENAGA</v>
          </cell>
        </row>
        <row r="83">
          <cell r="C83" t="str">
            <v>Produksi menentukan : EXCAVATOR</v>
          </cell>
          <cell r="G83" t="str">
            <v>Q1</v>
          </cell>
          <cell r="H83">
            <v>121.75078864353311</v>
          </cell>
          <cell r="I83" t="str">
            <v>M3/Jam</v>
          </cell>
        </row>
        <row r="84">
          <cell r="C84" t="str">
            <v>Produksi Galian / hari  =  Tk x Q1</v>
          </cell>
          <cell r="G84" t="str">
            <v>Qt</v>
          </cell>
          <cell r="H84">
            <v>852.25552050473175</v>
          </cell>
          <cell r="I84" t="str">
            <v>M3</v>
          </cell>
        </row>
        <row r="85">
          <cell r="C85" t="str">
            <v>Kebutuhan tenaga :</v>
          </cell>
        </row>
        <row r="86">
          <cell r="D86" t="str">
            <v>- Pekerja</v>
          </cell>
          <cell r="G86" t="str">
            <v>P</v>
          </cell>
          <cell r="H86">
            <v>2</v>
          </cell>
          <cell r="I86" t="str">
            <v>orang</v>
          </cell>
        </row>
        <row r="87">
          <cell r="D87" t="str">
            <v>- Mandor</v>
          </cell>
          <cell r="G87" t="str">
            <v>M</v>
          </cell>
          <cell r="H87">
            <v>1</v>
          </cell>
          <cell r="I87" t="str">
            <v>orang</v>
          </cell>
        </row>
        <row r="89">
          <cell r="C89" t="str">
            <v>Koefisien tenaga / M3   :</v>
          </cell>
        </row>
        <row r="90">
          <cell r="D90" t="str">
            <v>- Pekerja</v>
          </cell>
          <cell r="E90" t="str">
            <v>= (Tk x P) : Qt</v>
          </cell>
          <cell r="G90" t="str">
            <v>(L01)</v>
          </cell>
          <cell r="H90">
            <v>1.6426998315844023E-2</v>
          </cell>
          <cell r="I90" t="str">
            <v>Jam</v>
          </cell>
        </row>
        <row r="91">
          <cell r="D91" t="str">
            <v>- Mandor</v>
          </cell>
          <cell r="E91" t="str">
            <v>= (Tk x M) : Qt</v>
          </cell>
          <cell r="G91" t="str">
            <v>(L03)</v>
          </cell>
          <cell r="H91">
            <v>8.2134991579220114E-3</v>
          </cell>
          <cell r="I91" t="str">
            <v>Jam</v>
          </cell>
        </row>
        <row r="93">
          <cell r="A93" t="str">
            <v>4.</v>
          </cell>
          <cell r="C93" t="str">
            <v>HARGA DASAR SATUAN UPAH, BAHAN DAN ALAT</v>
          </cell>
        </row>
        <row r="94">
          <cell r="C94" t="str">
            <v>Lihat lampiran.</v>
          </cell>
        </row>
        <row r="96">
          <cell r="A96" t="str">
            <v>5.</v>
          </cell>
          <cell r="C96" t="str">
            <v>ANALISA HARGA SATUAN PEKERJAAN</v>
          </cell>
        </row>
        <row r="97">
          <cell r="C97" t="str">
            <v>Lihat perhitungan dalam FORMULIR STANDAR UNTUK</v>
          </cell>
        </row>
        <row r="98">
          <cell r="C98" t="str">
            <v>PEREKEMAN ANALISA MASING-MASING HARGA</v>
          </cell>
        </row>
        <row r="99">
          <cell r="C99" t="str">
            <v>SATUAN.</v>
          </cell>
        </row>
        <row r="100">
          <cell r="C100" t="str">
            <v>Didapat Harga Satuan Pekerjaan :</v>
          </cell>
        </row>
        <row r="102">
          <cell r="C102" t="str">
            <v xml:space="preserve">Rp.  </v>
          </cell>
          <cell r="D102">
            <v>12059.932990794498</v>
          </cell>
          <cell r="E102" t="str">
            <v xml:space="preserve"> / M3</v>
          </cell>
        </row>
        <row r="105">
          <cell r="A105" t="str">
            <v>6.</v>
          </cell>
          <cell r="C105" t="str">
            <v>WAKTU PELAKSANAAN YANG DIPERLUKAN</v>
          </cell>
        </row>
        <row r="106">
          <cell r="C106" t="str">
            <v>Masa Pelaksanaan :</v>
          </cell>
          <cell r="D106" t="str">
            <v>. . . . . . . . . . . .</v>
          </cell>
          <cell r="E106" t="str">
            <v>bulan</v>
          </cell>
        </row>
        <row r="108">
          <cell r="A108" t="str">
            <v>7.</v>
          </cell>
          <cell r="C108" t="str">
            <v>VOLUME PEKERJAAN YANG DIPERLUKAN</v>
          </cell>
        </row>
        <row r="109">
          <cell r="C109" t="str">
            <v>Volume pekerjaan  :</v>
          </cell>
          <cell r="D109">
            <v>0</v>
          </cell>
          <cell r="E109" t="str">
            <v>M3</v>
          </cell>
        </row>
        <row r="121">
          <cell r="A121" t="str">
            <v>ITEM PEMBAYARAN NO.</v>
          </cell>
          <cell r="D121" t="str">
            <v>:  3.1 (2)</v>
          </cell>
          <cell r="J121" t="str">
            <v>Analisa EI-312</v>
          </cell>
          <cell r="T121" t="str">
            <v>Analisa EI-312</v>
          </cell>
        </row>
        <row r="122">
          <cell r="A122" t="str">
            <v>JENIS PEKERJAAN</v>
          </cell>
          <cell r="D122" t="str">
            <v>:  Galian Batu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  <cell r="L123" t="str">
            <v>FORMULIR STANDAR UNTUK</v>
          </cell>
        </row>
        <row r="124">
          <cell r="L124" t="str">
            <v>PEREKAMAN ANALISA MASING-MASING HARGA SATUAN</v>
          </cell>
        </row>
        <row r="125">
          <cell r="L125">
            <v>0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8">
          <cell r="L128" t="str">
            <v>PROYEK</v>
          </cell>
          <cell r="O128" t="str">
            <v>:</v>
          </cell>
        </row>
        <row r="129">
          <cell r="A129" t="str">
            <v>I.</v>
          </cell>
          <cell r="C129" t="str">
            <v>ASUMSI</v>
          </cell>
          <cell r="L129" t="str">
            <v>No. PAKET KONTRAK</v>
          </cell>
          <cell r="O129" t="str">
            <v>:</v>
          </cell>
        </row>
        <row r="130">
          <cell r="A130">
            <v>1</v>
          </cell>
          <cell r="C130" t="str">
            <v>Pekerjaan dilakukan secara manual</v>
          </cell>
          <cell r="L130" t="str">
            <v>NAMA PAKET</v>
          </cell>
          <cell r="O130" t="str">
            <v>:</v>
          </cell>
        </row>
        <row r="131">
          <cell r="A131">
            <v>2</v>
          </cell>
          <cell r="C131" t="str">
            <v>Lokasi pekerjaan : sepanjang jalan</v>
          </cell>
          <cell r="L131" t="str">
            <v>PROP / KAB / KODYA</v>
          </cell>
          <cell r="O131" t="str">
            <v>:</v>
          </cell>
        </row>
        <row r="132">
          <cell r="A132">
            <v>3</v>
          </cell>
          <cell r="C132" t="str">
            <v>Kondisi Jalan   :  sedang / baik</v>
          </cell>
          <cell r="L132" t="str">
            <v>ITEM PEMBAYARAN NO.</v>
          </cell>
          <cell r="O132" t="str">
            <v>:  3.1 (2)</v>
          </cell>
          <cell r="R132" t="str">
            <v>PERKIRAAN VOL. PEK.</v>
          </cell>
          <cell r="T132" t="str">
            <v>:</v>
          </cell>
          <cell r="U132">
            <v>0</v>
          </cell>
        </row>
        <row r="133">
          <cell r="A133">
            <v>4</v>
          </cell>
          <cell r="C133" t="str">
            <v>Jam kerja efektif per-hari</v>
          </cell>
          <cell r="G133" t="str">
            <v>Tk</v>
          </cell>
          <cell r="H133">
            <v>7</v>
          </cell>
          <cell r="I133" t="str">
            <v>Jam</v>
          </cell>
          <cell r="L133" t="str">
            <v>JENIS PEKERJAAN</v>
          </cell>
          <cell r="O133" t="str">
            <v>:  Galian Batu</v>
          </cell>
          <cell r="R133" t="str">
            <v>TOTAL HARGA (Rp.)</v>
          </cell>
          <cell r="T133" t="str">
            <v>:</v>
          </cell>
          <cell r="U133">
            <v>0</v>
          </cell>
        </row>
        <row r="134">
          <cell r="A134">
            <v>5</v>
          </cell>
          <cell r="C134" t="str">
            <v>Faktor pengembangan bahan</v>
          </cell>
          <cell r="G134" t="str">
            <v>Fk</v>
          </cell>
          <cell r="H134">
            <v>1.2</v>
          </cell>
          <cell r="I134" t="str">
            <v>-</v>
          </cell>
          <cell r="L134" t="str">
            <v>SATUAN PEMBAYARAN</v>
          </cell>
          <cell r="O134" t="str">
            <v>:  M3</v>
          </cell>
          <cell r="R134" t="str">
            <v>% THD. BIAYA PROYEK</v>
          </cell>
          <cell r="T134" t="str">
            <v>:</v>
          </cell>
          <cell r="U134" t="e">
            <v>#DIV/0!</v>
          </cell>
        </row>
        <row r="137">
          <cell r="A137" t="str">
            <v>II.</v>
          </cell>
          <cell r="C137" t="str">
            <v>URUTAN KERJA</v>
          </cell>
          <cell r="Q137" t="str">
            <v>PERKIRAAN</v>
          </cell>
          <cell r="R137" t="str">
            <v>HARGA</v>
          </cell>
          <cell r="S137" t="str">
            <v>JUMLAH</v>
          </cell>
        </row>
        <row r="138">
          <cell r="A138">
            <v>1</v>
          </cell>
          <cell r="C138" t="str">
            <v>Batu yg dipotong umumnya berada disisi jalan</v>
          </cell>
          <cell r="L138" t="str">
            <v>NO.</v>
          </cell>
          <cell r="N138" t="str">
            <v>KOMPONEN</v>
          </cell>
          <cell r="P138" t="str">
            <v>SATUAN</v>
          </cell>
          <cell r="Q138" t="str">
            <v>KUANTITAS</v>
          </cell>
          <cell r="R138" t="str">
            <v>SATUAN</v>
          </cell>
          <cell r="S138" t="str">
            <v>HARGA</v>
          </cell>
        </row>
        <row r="139">
          <cell r="A139">
            <v>2</v>
          </cell>
          <cell r="C139" t="str">
            <v>Penggalian dilakukan dengan Excavator, Compresor</v>
          </cell>
          <cell r="R139" t="str">
            <v>(Rp.)</v>
          </cell>
          <cell r="S139" t="str">
            <v>(Rp.)</v>
          </cell>
        </row>
        <row r="140">
          <cell r="C140" t="str">
            <v>dan Jack Hammer, dimuat ke dlm Truk dengan Loader.</v>
          </cell>
        </row>
        <row r="141">
          <cell r="A141">
            <v>3</v>
          </cell>
          <cell r="C141" t="str">
            <v>Dump Truck membuang material hasil galian keluar</v>
          </cell>
        </row>
        <row r="142">
          <cell r="C142" t="str">
            <v>lokasi jalan sejauh :</v>
          </cell>
          <cell r="G142" t="str">
            <v>L</v>
          </cell>
          <cell r="H142">
            <v>5</v>
          </cell>
          <cell r="I142" t="str">
            <v>Km</v>
          </cell>
          <cell r="L142" t="str">
            <v>A.</v>
          </cell>
          <cell r="N142" t="str">
            <v>TENAGA</v>
          </cell>
        </row>
        <row r="144">
          <cell r="L144" t="str">
            <v>1.</v>
          </cell>
          <cell r="N144" t="str">
            <v>Pekerja</v>
          </cell>
          <cell r="O144" t="str">
            <v>(L01)</v>
          </cell>
          <cell r="P144" t="str">
            <v>Jam</v>
          </cell>
          <cell r="Q144">
            <v>1</v>
          </cell>
          <cell r="R144">
            <v>2857.14</v>
          </cell>
          <cell r="U144">
            <v>2857.14</v>
          </cell>
        </row>
        <row r="145">
          <cell r="L145" t="str">
            <v>2.</v>
          </cell>
          <cell r="N145" t="str">
            <v>Mandor</v>
          </cell>
          <cell r="O145" t="str">
            <v>(L03)</v>
          </cell>
          <cell r="P145" t="str">
            <v>Jam</v>
          </cell>
          <cell r="Q145">
            <v>0.125</v>
          </cell>
          <cell r="R145">
            <v>3214.29</v>
          </cell>
          <cell r="U145">
            <v>401.78625</v>
          </cell>
        </row>
        <row r="146">
          <cell r="A146" t="str">
            <v>III.</v>
          </cell>
          <cell r="C146" t="str">
            <v>PEMAKAIAN BAHAN, ALAT DAN TENAGA</v>
          </cell>
        </row>
        <row r="148">
          <cell r="A148" t="str">
            <v xml:space="preserve">   1.</v>
          </cell>
          <cell r="C148" t="str">
            <v>BAHAN</v>
          </cell>
          <cell r="Q148" t="str">
            <v xml:space="preserve">JUMLAH HARGA TENAGA   </v>
          </cell>
          <cell r="U148">
            <v>3258.92625</v>
          </cell>
        </row>
        <row r="149">
          <cell r="C149" t="str">
            <v>Tidak ada bahan yang diperlukan</v>
          </cell>
        </row>
        <row r="150">
          <cell r="L150" t="str">
            <v>B.</v>
          </cell>
          <cell r="N150" t="str">
            <v>BAHAN</v>
          </cell>
        </row>
        <row r="152">
          <cell r="A152" t="str">
            <v xml:space="preserve">   2.</v>
          </cell>
          <cell r="C152" t="str">
            <v>ALAT</v>
          </cell>
        </row>
        <row r="153">
          <cell r="A153" t="str">
            <v xml:space="preserve">   2.a.</v>
          </cell>
          <cell r="C153" t="str">
            <v>COMPRESSOR, EXCAVATOR, JACK HAMMER &amp; LOADER</v>
          </cell>
          <cell r="J153" t="str">
            <v xml:space="preserve"> (E05/26/10/15)</v>
          </cell>
        </row>
        <row r="154">
          <cell r="C154" t="str">
            <v>Produksi per jam</v>
          </cell>
          <cell r="G154" t="str">
            <v>Q1</v>
          </cell>
          <cell r="H154">
            <v>8</v>
          </cell>
          <cell r="I154" t="str">
            <v>M3 / Jam</v>
          </cell>
        </row>
        <row r="156">
          <cell r="C156" t="str">
            <v>Koefisien Alat / m3</v>
          </cell>
          <cell r="D156" t="str">
            <v xml:space="preserve"> =  1  :  Q1</v>
          </cell>
          <cell r="G156" t="str">
            <v>(E05/26)</v>
          </cell>
          <cell r="H156">
            <v>0.125</v>
          </cell>
          <cell r="I156" t="str">
            <v>Jam</v>
          </cell>
        </row>
        <row r="158">
          <cell r="Q158" t="str">
            <v xml:space="preserve">JUMLAH HARGA BAHAN   </v>
          </cell>
          <cell r="U158">
            <v>0</v>
          </cell>
        </row>
        <row r="159">
          <cell r="A159" t="str">
            <v xml:space="preserve">   2.b.</v>
          </cell>
          <cell r="C159" t="str">
            <v>DUMP TRUCK</v>
          </cell>
          <cell r="G159" t="str">
            <v>(E08)</v>
          </cell>
        </row>
        <row r="160">
          <cell r="C160" t="str">
            <v>Kapasitas bak</v>
          </cell>
          <cell r="G160" t="str">
            <v>V</v>
          </cell>
          <cell r="H160">
            <v>4</v>
          </cell>
          <cell r="I160" t="str">
            <v>M3</v>
          </cell>
          <cell r="L160" t="str">
            <v>C.</v>
          </cell>
          <cell r="N160" t="str">
            <v>PERALATAN</v>
          </cell>
        </row>
        <row r="161">
          <cell r="C161" t="str">
            <v>Faktor  efisiensi alat</v>
          </cell>
          <cell r="G161" t="str">
            <v>Fa</v>
          </cell>
          <cell r="H161">
            <v>0.83</v>
          </cell>
          <cell r="I161" t="str">
            <v>-</v>
          </cell>
          <cell r="L161" t="str">
            <v>1.</v>
          </cell>
          <cell r="N161" t="str">
            <v>Compressor</v>
          </cell>
          <cell r="O161" t="str">
            <v>(E05)</v>
          </cell>
          <cell r="P161" t="str">
            <v>Jam</v>
          </cell>
          <cell r="Q161">
            <v>0.125</v>
          </cell>
          <cell r="R161">
            <v>53840.365312835944</v>
          </cell>
          <cell r="U161">
            <v>6730.045664104493</v>
          </cell>
        </row>
        <row r="162">
          <cell r="C162" t="str">
            <v>Kecepatan rata-rata bermuatan</v>
          </cell>
          <cell r="G162" t="str">
            <v>v1</v>
          </cell>
          <cell r="H162">
            <v>45</v>
          </cell>
          <cell r="I162" t="str">
            <v>KM/Jam</v>
          </cell>
          <cell r="L162" t="str">
            <v>2.</v>
          </cell>
          <cell r="N162" t="str">
            <v>Jack Hammer</v>
          </cell>
          <cell r="O162" t="str">
            <v>(E26)</v>
          </cell>
          <cell r="P162" t="str">
            <v>Jam</v>
          </cell>
          <cell r="Q162">
            <v>0.125</v>
          </cell>
          <cell r="R162">
            <v>16417.550326811437</v>
          </cell>
          <cell r="U162">
            <v>2052.1937908514296</v>
          </cell>
        </row>
        <row r="163">
          <cell r="C163" t="str">
            <v>Kecepatan rata-rata kosong</v>
          </cell>
          <cell r="G163" t="str">
            <v>v2</v>
          </cell>
          <cell r="H163">
            <v>60</v>
          </cell>
          <cell r="I163" t="str">
            <v>KM/Jam</v>
          </cell>
          <cell r="L163" t="str">
            <v>3.</v>
          </cell>
          <cell r="N163" t="str">
            <v>Wheel Loader</v>
          </cell>
          <cell r="O163" t="str">
            <v>(E15)</v>
          </cell>
          <cell r="P163" t="str">
            <v>Jam</v>
          </cell>
          <cell r="Q163">
            <v>0.125</v>
          </cell>
          <cell r="R163">
            <v>163808.13869490434</v>
          </cell>
          <cell r="U163">
            <v>20476.017336863042</v>
          </cell>
        </row>
        <row r="164">
          <cell r="C164" t="str">
            <v>Waktu  siklus</v>
          </cell>
          <cell r="G164" t="str">
            <v>Ts1</v>
          </cell>
          <cell r="I164" t="str">
            <v>menit</v>
          </cell>
          <cell r="L164" t="str">
            <v>4.</v>
          </cell>
          <cell r="N164" t="str">
            <v>Excavator</v>
          </cell>
          <cell r="O164" t="str">
            <v>(E10)</v>
          </cell>
          <cell r="P164" t="str">
            <v>Jam</v>
          </cell>
          <cell r="Q164">
            <v>0.125</v>
          </cell>
          <cell r="R164">
            <v>238185.05650827778</v>
          </cell>
          <cell r="U164">
            <v>29773.132063534722</v>
          </cell>
        </row>
        <row r="165">
          <cell r="C165" t="str">
            <v>- Waktu tempuh isi</v>
          </cell>
          <cell r="E165" t="str">
            <v>=   (L  :  v1)  x  60</v>
          </cell>
          <cell r="G165" t="str">
            <v>T1</v>
          </cell>
          <cell r="H165">
            <v>6.6666666666666661</v>
          </cell>
          <cell r="I165" t="str">
            <v>menit</v>
          </cell>
          <cell r="L165">
            <v>5</v>
          </cell>
          <cell r="N165" t="str">
            <v>Dump Truck</v>
          </cell>
          <cell r="O165" t="str">
            <v>(E08)</v>
          </cell>
          <cell r="P165" t="str">
            <v>Jam</v>
          </cell>
          <cell r="Q165">
            <v>0.26305220883534136</v>
          </cell>
          <cell r="R165">
            <v>153645.58193291764</v>
          </cell>
          <cell r="U165">
            <v>40416.809705245403</v>
          </cell>
        </row>
        <row r="166">
          <cell r="C166" t="str">
            <v>- Waktu tempuh kosong</v>
          </cell>
          <cell r="E166" t="str">
            <v>=   (L  :  v2)  x  60</v>
          </cell>
          <cell r="G166" t="str">
            <v>T2</v>
          </cell>
          <cell r="H166">
            <v>5</v>
          </cell>
          <cell r="I166" t="str">
            <v>menit</v>
          </cell>
          <cell r="N166" t="str">
            <v>Alat  bantu</v>
          </cell>
          <cell r="P166" t="str">
            <v>Ls</v>
          </cell>
          <cell r="Q166">
            <v>1</v>
          </cell>
          <cell r="R166">
            <v>225</v>
          </cell>
          <cell r="U166">
            <v>225</v>
          </cell>
        </row>
        <row r="167">
          <cell r="C167" t="str">
            <v>- Muat</v>
          </cell>
          <cell r="E167" t="str">
            <v>=   (V  :  Q1) x 60</v>
          </cell>
          <cell r="G167" t="str">
            <v>T3</v>
          </cell>
          <cell r="H167">
            <v>30</v>
          </cell>
          <cell r="I167" t="str">
            <v>menit</v>
          </cell>
        </row>
        <row r="168">
          <cell r="C168" t="str">
            <v>- Lain-lain</v>
          </cell>
          <cell r="G168" t="str">
            <v>T4</v>
          </cell>
          <cell r="H168">
            <v>2</v>
          </cell>
          <cell r="I168" t="str">
            <v>menit</v>
          </cell>
        </row>
        <row r="169">
          <cell r="G169" t="str">
            <v>Ts1</v>
          </cell>
          <cell r="H169">
            <v>43.666666666666664</v>
          </cell>
          <cell r="I169" t="str">
            <v>menit</v>
          </cell>
        </row>
        <row r="170">
          <cell r="Q170" t="str">
            <v xml:space="preserve">JUMLAH HARGA PERALATAN   </v>
          </cell>
          <cell r="U170">
            <v>99673.198560599092</v>
          </cell>
        </row>
        <row r="172">
          <cell r="C172" t="str">
            <v>Kapasitas Produksi / Jam   =</v>
          </cell>
          <cell r="E172" t="str">
            <v>V x Fa x 60</v>
          </cell>
          <cell r="G172" t="str">
            <v>Q2</v>
          </cell>
          <cell r="H172">
            <v>3.8015267175572518</v>
          </cell>
          <cell r="I172" t="str">
            <v xml:space="preserve">M3 / Jam </v>
          </cell>
          <cell r="L172" t="str">
            <v>D.</v>
          </cell>
          <cell r="N172" t="str">
            <v>JUMLAH HARGA TENAGA, BAHAN DAN PERALATAN  ( A + B + C )</v>
          </cell>
          <cell r="U172">
            <v>102932.1248105991</v>
          </cell>
        </row>
        <row r="173">
          <cell r="E173" t="str">
            <v xml:space="preserve">    Fk x Ts1</v>
          </cell>
          <cell r="L173" t="str">
            <v>E.</v>
          </cell>
          <cell r="N173" t="str">
            <v>OVERHEAD &amp; PROFIT</v>
          </cell>
          <cell r="P173">
            <v>10</v>
          </cell>
          <cell r="Q173" t="str">
            <v>%  x  D</v>
          </cell>
          <cell r="U173">
            <v>10293.212481059911</v>
          </cell>
        </row>
        <row r="174">
          <cell r="L174" t="str">
            <v>F.</v>
          </cell>
          <cell r="N174" t="str">
            <v>HARGA SATUAN PEKERJAAN  ( D + E )</v>
          </cell>
          <cell r="U174">
            <v>113225.337291659</v>
          </cell>
        </row>
        <row r="175">
          <cell r="L175" t="str">
            <v>Note: 1</v>
          </cell>
          <cell r="N175" t="str">
            <v>SATUAN dapat berdasarkan atas jam operasi untuk Tenaga Kerja dan Peralatan, volume dan/atau ukuran</v>
          </cell>
        </row>
        <row r="176">
          <cell r="C176" t="str">
            <v>Koefisien Alat / m3</v>
          </cell>
          <cell r="D176" t="str">
            <v xml:space="preserve"> =  1  :  Q2</v>
          </cell>
          <cell r="G176" t="str">
            <v>(E08)</v>
          </cell>
          <cell r="H176">
            <v>0.26305220883534136</v>
          </cell>
          <cell r="I176" t="str">
            <v>Jam</v>
          </cell>
          <cell r="N176" t="str">
            <v>berat untuk bahan-bahan.</v>
          </cell>
        </row>
        <row r="177">
          <cell r="L177">
            <v>2</v>
          </cell>
          <cell r="N177" t="str">
            <v>Kuantitas satuan adalah kuantitas setiap komponen untuk menyelesaikan satu satuan pekerjaan dari nomor</v>
          </cell>
        </row>
        <row r="178">
          <cell r="N178" t="str">
            <v>mata pembayaran.</v>
          </cell>
        </row>
        <row r="179">
          <cell r="L179">
            <v>3</v>
          </cell>
          <cell r="N179" t="str">
            <v>Biaya satuan untuk peralatan sudah termasuk bahan bakar, bahan habis dipakai dan operator.</v>
          </cell>
        </row>
        <row r="180">
          <cell r="L180">
            <v>4</v>
          </cell>
          <cell r="N180" t="str">
            <v>Biaya satuan sudah termasuk pengeluaran untuk seluruh pajak yang berkaitan (tetapi tidak termasuk PPN</v>
          </cell>
        </row>
        <row r="181">
          <cell r="J181" t="str">
            <v>Berlanjut ke halaman berikut</v>
          </cell>
          <cell r="N181" t="str">
            <v>yang dibayar dari kontrak) dan biaya-biaya lainnya.</v>
          </cell>
        </row>
        <row r="182">
          <cell r="A182" t="str">
            <v>ITEM PEMBAYARAN NO.</v>
          </cell>
          <cell r="D182" t="str">
            <v>:  3.1 (2)</v>
          </cell>
          <cell r="J182" t="str">
            <v>Analisa EI-312</v>
          </cell>
        </row>
        <row r="183">
          <cell r="A183" t="str">
            <v>JENIS PEKERJAAN</v>
          </cell>
          <cell r="D183" t="str">
            <v>:  Galian Batu</v>
          </cell>
        </row>
        <row r="184">
          <cell r="A184" t="str">
            <v>SATUAN PEMBAYARAN</v>
          </cell>
          <cell r="D184" t="str">
            <v>:  M3</v>
          </cell>
          <cell r="H184" t="str">
            <v xml:space="preserve">         URAIAN ANALISA HARGA SATUAN</v>
          </cell>
        </row>
        <row r="185">
          <cell r="J185" t="str">
            <v>Lanjutan</v>
          </cell>
        </row>
        <row r="187">
          <cell r="A187" t="str">
            <v>No.</v>
          </cell>
          <cell r="C187" t="str">
            <v>U R A I A N</v>
          </cell>
          <cell r="G187" t="str">
            <v>KODE</v>
          </cell>
          <cell r="H187" t="str">
            <v>KOEF.</v>
          </cell>
          <cell r="I187" t="str">
            <v>SATUAN</v>
          </cell>
          <cell r="J187" t="str">
            <v>KETERANGAN</v>
          </cell>
        </row>
        <row r="190">
          <cell r="A190" t="str">
            <v>2.d.</v>
          </cell>
          <cell r="C190" t="str">
            <v>ALAT  BANTU</v>
          </cell>
        </row>
        <row r="191">
          <cell r="C191" t="str">
            <v>Diperlukan alat-alat bantu kecil</v>
          </cell>
          <cell r="J191" t="str">
            <v>Lump Sump</v>
          </cell>
        </row>
        <row r="192">
          <cell r="C192" t="str">
            <v>- Pahat / Tatah</v>
          </cell>
          <cell r="D192" t="str">
            <v>=  2  buah</v>
          </cell>
        </row>
        <row r="193">
          <cell r="C193" t="str">
            <v>- Palu Besar</v>
          </cell>
          <cell r="D193" t="str">
            <v>=  2  buah</v>
          </cell>
        </row>
        <row r="195">
          <cell r="A195" t="str">
            <v xml:space="preserve">   3.</v>
          </cell>
          <cell r="C195" t="str">
            <v>TENAGA</v>
          </cell>
        </row>
        <row r="196">
          <cell r="C196" t="str">
            <v>Produksi menentukan : JACK HAMMER</v>
          </cell>
          <cell r="G196" t="str">
            <v>Q1</v>
          </cell>
          <cell r="H196">
            <v>8</v>
          </cell>
          <cell r="I196" t="str">
            <v>M3/Jam</v>
          </cell>
        </row>
        <row r="197">
          <cell r="C197" t="str">
            <v>Produksi Galian / hari  =  Tk x Q1</v>
          </cell>
          <cell r="G197" t="str">
            <v>Qt</v>
          </cell>
          <cell r="H197">
            <v>56</v>
          </cell>
          <cell r="I197" t="str">
            <v>M3</v>
          </cell>
        </row>
        <row r="198">
          <cell r="C198" t="str">
            <v>Kebutuhan tenaga :</v>
          </cell>
        </row>
        <row r="199">
          <cell r="D199" t="str">
            <v>- Pekerja</v>
          </cell>
          <cell r="G199" t="str">
            <v>P</v>
          </cell>
          <cell r="H199">
            <v>8</v>
          </cell>
          <cell r="I199" t="str">
            <v>orang</v>
          </cell>
        </row>
        <row r="200">
          <cell r="D200" t="str">
            <v>- Mandor</v>
          </cell>
          <cell r="G200" t="str">
            <v>M</v>
          </cell>
          <cell r="H200">
            <v>1</v>
          </cell>
          <cell r="I200" t="str">
            <v>orang</v>
          </cell>
        </row>
        <row r="202">
          <cell r="C202" t="str">
            <v>Koefisien tenaga / M3   :</v>
          </cell>
        </row>
        <row r="203">
          <cell r="D203" t="str">
            <v>- Pekerja</v>
          </cell>
          <cell r="E203" t="str">
            <v>= (Tk x P) : Qt</v>
          </cell>
          <cell r="G203" t="str">
            <v>(L01)</v>
          </cell>
          <cell r="H203">
            <v>1</v>
          </cell>
          <cell r="I203" t="str">
            <v>Jam</v>
          </cell>
        </row>
        <row r="204">
          <cell r="D204" t="str">
            <v>- Mandor</v>
          </cell>
          <cell r="E204" t="str">
            <v>= (Tk x M) : Qt</v>
          </cell>
          <cell r="G204" t="str">
            <v>(L03)</v>
          </cell>
          <cell r="H204">
            <v>0.125</v>
          </cell>
          <cell r="I204" t="str">
            <v>Jam</v>
          </cell>
        </row>
        <row r="206">
          <cell r="A206" t="str">
            <v>4.</v>
          </cell>
          <cell r="C206" t="str">
            <v>HARGA DASAR SATUAN UPAH, BAHAN DAN ALAT</v>
          </cell>
        </row>
        <row r="207">
          <cell r="C207" t="str">
            <v>Lihat lampiran.</v>
          </cell>
        </row>
        <row r="209">
          <cell r="A209" t="str">
            <v>5.</v>
          </cell>
          <cell r="C209" t="str">
            <v>ANALISA HARGA SATUAN PEKERJAAN</v>
          </cell>
        </row>
        <row r="210">
          <cell r="C210" t="str">
            <v>Lihat perhitungan dalam FORMULIR STANDAR UNTUK</v>
          </cell>
        </row>
        <row r="211">
          <cell r="C211" t="str">
            <v>PEREKEMAN ANALISA MASING-MASING HARGA</v>
          </cell>
        </row>
        <row r="212">
          <cell r="C212" t="str">
            <v>SATUAN.</v>
          </cell>
        </row>
        <row r="213">
          <cell r="C213" t="str">
            <v>Didapat Harga Satuan Pekerjaan :</v>
          </cell>
        </row>
        <row r="215">
          <cell r="C215" t="str">
            <v xml:space="preserve">Rp.  </v>
          </cell>
          <cell r="D215">
            <v>113225.337291659</v>
          </cell>
          <cell r="E215" t="str">
            <v xml:space="preserve"> / M3</v>
          </cell>
        </row>
        <row r="218">
          <cell r="A218" t="str">
            <v>6.</v>
          </cell>
          <cell r="C218" t="str">
            <v>WAKTU PELAKSANAAN YANG DIPERLUKAN</v>
          </cell>
        </row>
        <row r="219">
          <cell r="C219" t="str">
            <v>Masa Pelaksanaan :</v>
          </cell>
          <cell r="D219" t="str">
            <v>. . . . . . . . . . . .</v>
          </cell>
          <cell r="E219" t="str">
            <v>bulan</v>
          </cell>
        </row>
        <row r="221">
          <cell r="A221" t="str">
            <v>7.</v>
          </cell>
          <cell r="C221" t="str">
            <v>VOLUME PEKERJAAN YANG DIPERLUKAN</v>
          </cell>
        </row>
        <row r="222">
          <cell r="C222" t="str">
            <v>Volume pekerjaan  :</v>
          </cell>
          <cell r="D222">
            <v>0</v>
          </cell>
          <cell r="E222" t="str">
            <v>M3</v>
          </cell>
        </row>
        <row r="255">
          <cell r="A255" t="str">
            <v>ITEM PEMBAYARAN NO.</v>
          </cell>
          <cell r="D255" t="str">
            <v>:  3.1 (6)</v>
          </cell>
          <cell r="J255" t="str">
            <v>Analisa EI-313</v>
          </cell>
          <cell r="T255" t="str">
            <v>Analisa EI-313</v>
          </cell>
        </row>
        <row r="256">
          <cell r="A256" t="str">
            <v>JENIS PEKERJAAN</v>
          </cell>
          <cell r="D256" t="str">
            <v>:  Galian Struktur dengan Kedalaman 0 - 2 M</v>
          </cell>
        </row>
        <row r="257">
          <cell r="A257" t="str">
            <v>SATUAN PEMBAYARAN</v>
          </cell>
          <cell r="D257" t="str">
            <v>:  M3</v>
          </cell>
          <cell r="H257" t="str">
            <v xml:space="preserve">         URAIAN ANALISA HARGA SATUAN</v>
          </cell>
          <cell r="L257" t="str">
            <v>FORMULIR STANDAR UNTUK</v>
          </cell>
        </row>
        <row r="258">
          <cell r="L258" t="str">
            <v>PEREKAMAN ANALISA MASING-MASING HARGA SATUAN</v>
          </cell>
        </row>
        <row r="259">
          <cell r="L259">
            <v>0</v>
          </cell>
        </row>
        <row r="260">
          <cell r="A260" t="str">
            <v>No.</v>
          </cell>
          <cell r="C260" t="str">
            <v>U R A I A N</v>
          </cell>
          <cell r="G260" t="str">
            <v>KODE</v>
          </cell>
          <cell r="H260" t="str">
            <v>KOEF.</v>
          </cell>
          <cell r="I260" t="str">
            <v>SATUAN</v>
          </cell>
          <cell r="J260" t="str">
            <v>KETERANGAN</v>
          </cell>
        </row>
        <row r="262">
          <cell r="L262" t="str">
            <v>PROYEK</v>
          </cell>
          <cell r="O262" t="str">
            <v>:</v>
          </cell>
        </row>
        <row r="263">
          <cell r="A263" t="str">
            <v>I.</v>
          </cell>
          <cell r="C263" t="str">
            <v>ASUMSI</v>
          </cell>
          <cell r="L263" t="str">
            <v>No. PAKET KONTRAK</v>
          </cell>
          <cell r="O263" t="str">
            <v>:</v>
          </cell>
        </row>
        <row r="264">
          <cell r="A264">
            <v>1</v>
          </cell>
          <cell r="C264" t="str">
            <v>Pekerjaan dilakukan secara manual</v>
          </cell>
          <cell r="L264" t="str">
            <v>NAMA PAKET</v>
          </cell>
          <cell r="O264" t="str">
            <v>:</v>
          </cell>
        </row>
        <row r="265">
          <cell r="A265">
            <v>2</v>
          </cell>
          <cell r="C265" t="str">
            <v>Lokasi pekerjaan : sekitar jembatan</v>
          </cell>
          <cell r="L265" t="str">
            <v>PROP / KAB / KODYA</v>
          </cell>
          <cell r="O265" t="str">
            <v>:</v>
          </cell>
        </row>
        <row r="266">
          <cell r="A266">
            <v>3</v>
          </cell>
          <cell r="C266" t="str">
            <v>Kondisi Jalan   :  sedang / baik</v>
          </cell>
          <cell r="L266" t="str">
            <v>ITEM PEMBAYARAN NO.</v>
          </cell>
          <cell r="O266" t="str">
            <v>:  3.1 (6)</v>
          </cell>
          <cell r="R266" t="str">
            <v>PERKIRAAN VOL. PEK.</v>
          </cell>
          <cell r="T266" t="str">
            <v>:</v>
          </cell>
          <cell r="U266">
            <v>0</v>
          </cell>
        </row>
        <row r="267">
          <cell r="A267">
            <v>4</v>
          </cell>
          <cell r="C267" t="str">
            <v>Jam kerja efektif per-hari</v>
          </cell>
          <cell r="G267" t="str">
            <v>Tk</v>
          </cell>
          <cell r="H267">
            <v>7</v>
          </cell>
          <cell r="I267" t="str">
            <v>Jam</v>
          </cell>
          <cell r="L267" t="str">
            <v>JENIS PEKERJAAN</v>
          </cell>
          <cell r="O267" t="str">
            <v>:  Galian Struktur dengan Kedalaman 0 - 2 M</v>
          </cell>
          <cell r="R267" t="str">
            <v>TOTAL HARGA (Rp.)</v>
          </cell>
          <cell r="T267" t="str">
            <v>:</v>
          </cell>
          <cell r="U267">
            <v>0</v>
          </cell>
        </row>
        <row r="268">
          <cell r="A268">
            <v>5</v>
          </cell>
          <cell r="C268" t="str">
            <v>Faktor pengembangan bahan</v>
          </cell>
          <cell r="G268" t="str">
            <v>Fh</v>
          </cell>
          <cell r="H268">
            <v>1.2</v>
          </cell>
          <cell r="I268" t="str">
            <v>-</v>
          </cell>
          <cell r="L268" t="str">
            <v>SATUAN PEMBAYARAN</v>
          </cell>
          <cell r="O268" t="str">
            <v>:  M3</v>
          </cell>
          <cell r="R268" t="str">
            <v>% THD. BIAYA PROYEK</v>
          </cell>
          <cell r="T268" t="str">
            <v>:</v>
          </cell>
          <cell r="U268" t="e">
            <v>#DIV/0!</v>
          </cell>
        </row>
        <row r="269">
          <cell r="A269">
            <v>6</v>
          </cell>
          <cell r="C269" t="str">
            <v>Pengurugan kembali (backfill) untuk struktur</v>
          </cell>
          <cell r="G269" t="str">
            <v>Uk</v>
          </cell>
          <cell r="H269">
            <v>50</v>
          </cell>
          <cell r="I269" t="str">
            <v>%/M3</v>
          </cell>
        </row>
        <row r="271">
          <cell r="A271" t="str">
            <v>II.</v>
          </cell>
          <cell r="C271" t="str">
            <v>METHODE PELAKSANAAN</v>
          </cell>
          <cell r="Q271" t="str">
            <v>PERKIRAAN</v>
          </cell>
          <cell r="R271" t="str">
            <v>HARGA</v>
          </cell>
          <cell r="S271" t="str">
            <v>JUMLAH</v>
          </cell>
        </row>
        <row r="272">
          <cell r="A272">
            <v>1</v>
          </cell>
          <cell r="C272" t="str">
            <v>Tanah yang dipotong berada disekitar lokasi</v>
          </cell>
          <cell r="L272" t="str">
            <v>NO.</v>
          </cell>
          <cell r="N272" t="str">
            <v>KOMPONEN</v>
          </cell>
          <cell r="P272" t="str">
            <v>SATUAN</v>
          </cell>
          <cell r="Q272" t="str">
            <v>KUANTITAS</v>
          </cell>
          <cell r="R272" t="str">
            <v>SATUAN</v>
          </cell>
          <cell r="S272" t="str">
            <v>HARGA</v>
          </cell>
        </row>
        <row r="273">
          <cell r="A273">
            <v>2</v>
          </cell>
          <cell r="C273" t="str">
            <v>Penggalian dilakukan dengan menggunakan alat</v>
          </cell>
          <cell r="R273" t="str">
            <v>(Rp.)</v>
          </cell>
          <cell r="S273" t="str">
            <v>(Rp.)</v>
          </cell>
        </row>
        <row r="274">
          <cell r="C274" t="str">
            <v>Excavator</v>
          </cell>
        </row>
        <row r="275">
          <cell r="A275">
            <v>3</v>
          </cell>
          <cell r="C275" t="str">
            <v>Bulldozer mengangkut/mengusur hasil galian ke tempat</v>
          </cell>
        </row>
        <row r="276">
          <cell r="C276" t="str">
            <v>pembuangan di sekitar lokasi pekerjaan</v>
          </cell>
          <cell r="G276" t="str">
            <v>L</v>
          </cell>
          <cell r="H276">
            <v>0.1</v>
          </cell>
          <cell r="I276" t="str">
            <v>Km</v>
          </cell>
          <cell r="L276" t="str">
            <v>A.</v>
          </cell>
          <cell r="N276" t="str">
            <v>TENAGA</v>
          </cell>
        </row>
        <row r="278">
          <cell r="A278" t="str">
            <v>III.</v>
          </cell>
          <cell r="C278" t="str">
            <v>PEMAKAIAN BAHAN, ALAT DAN TENAGA</v>
          </cell>
          <cell r="L278" t="str">
            <v>1.</v>
          </cell>
          <cell r="N278" t="str">
            <v>Pekerja</v>
          </cell>
          <cell r="O278" t="str">
            <v>(L01)</v>
          </cell>
          <cell r="P278" t="str">
            <v>Jam</v>
          </cell>
          <cell r="Q278">
            <v>0.12701025480797318</v>
          </cell>
          <cell r="R278">
            <v>2857.14</v>
          </cell>
          <cell r="U278">
            <v>362.88607942205249</v>
          </cell>
        </row>
        <row r="279">
          <cell r="L279" t="str">
            <v>2.</v>
          </cell>
          <cell r="N279" t="str">
            <v>Mandor</v>
          </cell>
          <cell r="O279" t="str">
            <v>(L03)</v>
          </cell>
          <cell r="P279" t="str">
            <v>Jam</v>
          </cell>
          <cell r="Q279">
            <v>3.1752563701993294E-2</v>
          </cell>
          <cell r="R279">
            <v>3214.29</v>
          </cell>
          <cell r="U279">
            <v>102.06194798168002</v>
          </cell>
        </row>
        <row r="280">
          <cell r="A280" t="str">
            <v xml:space="preserve">   1.</v>
          </cell>
          <cell r="C280" t="str">
            <v>BAHAN</v>
          </cell>
        </row>
        <row r="281">
          <cell r="C281" t="str">
            <v>- Urugan Pilihan (untuk backfill)</v>
          </cell>
          <cell r="E281" t="str">
            <v>= Uk x 1M3</v>
          </cell>
          <cell r="G281" t="str">
            <v>(EI-322)</v>
          </cell>
          <cell r="H281">
            <v>0.5</v>
          </cell>
          <cell r="I281" t="str">
            <v>M3</v>
          </cell>
        </row>
        <row r="282">
          <cell r="Q282" t="str">
            <v xml:space="preserve">JUMLAH HARGA TENAGA   </v>
          </cell>
          <cell r="U282">
            <v>464.94802740373251</v>
          </cell>
        </row>
        <row r="283">
          <cell r="A283" t="str">
            <v xml:space="preserve">   2.</v>
          </cell>
          <cell r="C283" t="str">
            <v>ALAT</v>
          </cell>
        </row>
        <row r="284">
          <cell r="A284" t="str">
            <v xml:space="preserve">   2.a.</v>
          </cell>
          <cell r="C284" t="str">
            <v>EXCAVATOR</v>
          </cell>
          <cell r="G284" t="str">
            <v>(E10)</v>
          </cell>
          <cell r="L284" t="str">
            <v>B.</v>
          </cell>
          <cell r="N284" t="str">
            <v>BAHAN</v>
          </cell>
        </row>
        <row r="285">
          <cell r="C285" t="str">
            <v>Kapasitas Bucket</v>
          </cell>
          <cell r="G285" t="str">
            <v>V</v>
          </cell>
          <cell r="H285">
            <v>0.93</v>
          </cell>
          <cell r="I285" t="str">
            <v>M3</v>
          </cell>
        </row>
        <row r="286">
          <cell r="C286" t="str">
            <v>Faktor Bucket</v>
          </cell>
          <cell r="G286" t="str">
            <v>Fb</v>
          </cell>
          <cell r="H286">
            <v>0.9</v>
          </cell>
          <cell r="I286" t="str">
            <v>-</v>
          </cell>
          <cell r="L286" t="str">
            <v>1.</v>
          </cell>
          <cell r="N286" t="str">
            <v xml:space="preserve">Urugan Pilihan </v>
          </cell>
          <cell r="O286" t="str">
            <v>(EI-322)</v>
          </cell>
          <cell r="P286" t="str">
            <v>M3</v>
          </cell>
          <cell r="Q286">
            <v>0.5</v>
          </cell>
          <cell r="R286">
            <v>455558.60740011773</v>
          </cell>
          <cell r="U286">
            <v>227779.30370005887</v>
          </cell>
        </row>
        <row r="287">
          <cell r="C287" t="str">
            <v>Faktor  Efisiensi alat</v>
          </cell>
          <cell r="G287" t="str">
            <v>Fa</v>
          </cell>
          <cell r="H287">
            <v>0.83</v>
          </cell>
          <cell r="I287" t="str">
            <v>-</v>
          </cell>
        </row>
        <row r="288">
          <cell r="C288" t="str">
            <v>Faktor kedalaman</v>
          </cell>
          <cell r="G288" t="str">
            <v>Fd</v>
          </cell>
          <cell r="H288">
            <v>0.8</v>
          </cell>
          <cell r="I288" t="str">
            <v>-</v>
          </cell>
        </row>
        <row r="289">
          <cell r="C289" t="str">
            <v>Berat isi material</v>
          </cell>
          <cell r="G289" t="str">
            <v>Bim</v>
          </cell>
          <cell r="H289">
            <v>0.85</v>
          </cell>
          <cell r="I289" t="str">
            <v>-</v>
          </cell>
        </row>
        <row r="291">
          <cell r="C291" t="str">
            <v>Waktu siklus</v>
          </cell>
        </row>
        <row r="292">
          <cell r="C292" t="str">
            <v>- Menggali / memuat</v>
          </cell>
          <cell r="G292" t="str">
            <v>Te1</v>
          </cell>
          <cell r="H292">
            <v>0.5</v>
          </cell>
          <cell r="I292" t="str">
            <v>menit</v>
          </cell>
          <cell r="Q292" t="str">
            <v xml:space="preserve">JUMLAH HARGA BAHAN   </v>
          </cell>
          <cell r="U292">
            <v>227779.30370005887</v>
          </cell>
        </row>
        <row r="293">
          <cell r="C293" t="str">
            <v>- Lain-lain</v>
          </cell>
          <cell r="G293" t="str">
            <v>Te2</v>
          </cell>
          <cell r="H293">
            <v>0.25</v>
          </cell>
          <cell r="I293" t="str">
            <v>menit</v>
          </cell>
        </row>
        <row r="294">
          <cell r="G294" t="str">
            <v>Te</v>
          </cell>
          <cell r="H294">
            <v>0.75</v>
          </cell>
          <cell r="I294" t="str">
            <v>menit</v>
          </cell>
          <cell r="L294" t="str">
            <v>C.</v>
          </cell>
          <cell r="N294" t="str">
            <v>PERALATAN</v>
          </cell>
        </row>
        <row r="295">
          <cell r="L295" t="str">
            <v>1.</v>
          </cell>
          <cell r="N295" t="str">
            <v>Excavator</v>
          </cell>
          <cell r="O295" t="str">
            <v>(E10)</v>
          </cell>
          <cell r="P295" t="str">
            <v>Jam</v>
          </cell>
          <cell r="Q295">
            <v>3.1752563701993294E-2</v>
          </cell>
          <cell r="R295">
            <v>238185.05650827778</v>
          </cell>
          <cell r="U295">
            <v>7562.9861796419627</v>
          </cell>
        </row>
        <row r="296">
          <cell r="L296" t="str">
            <v>2.</v>
          </cell>
          <cell r="N296" t="str">
            <v>Bulldozer</v>
          </cell>
          <cell r="O296" t="str">
            <v>(E04)</v>
          </cell>
          <cell r="P296" t="str">
            <v>Jam</v>
          </cell>
          <cell r="Q296">
            <v>1.0213694283306062E-4</v>
          </cell>
          <cell r="R296">
            <v>256721.09983229413</v>
          </cell>
          <cell r="U296">
            <v>26.220708297611473</v>
          </cell>
        </row>
        <row r="297">
          <cell r="C297" t="str">
            <v>Kap. Prod. / jam =</v>
          </cell>
          <cell r="D297" t="str">
            <v>V  x Fb x Fa x Fd x Bim x 60</v>
          </cell>
          <cell r="G297" t="str">
            <v>Q1</v>
          </cell>
          <cell r="H297">
            <v>31.493520000000004</v>
          </cell>
          <cell r="I297" t="str">
            <v>M3/Jam</v>
          </cell>
          <cell r="L297" t="str">
            <v>3.</v>
          </cell>
          <cell r="N297" t="str">
            <v>Alat  bantu</v>
          </cell>
          <cell r="P297" t="str">
            <v>Ls</v>
          </cell>
          <cell r="Q297">
            <v>1</v>
          </cell>
          <cell r="R297">
            <v>100</v>
          </cell>
          <cell r="U297">
            <v>100</v>
          </cell>
        </row>
        <row r="298">
          <cell r="D298" t="str">
            <v>Te x Fh</v>
          </cell>
        </row>
        <row r="300">
          <cell r="C300" t="str">
            <v>Koefisien Alat / M3</v>
          </cell>
          <cell r="D300" t="str">
            <v xml:space="preserve"> =  1  :  Q1</v>
          </cell>
          <cell r="G300" t="str">
            <v>(E10)</v>
          </cell>
          <cell r="H300">
            <v>3.1752563701993294E-2</v>
          </cell>
          <cell r="I300" t="str">
            <v>Jam</v>
          </cell>
        </row>
        <row r="303">
          <cell r="A303" t="str">
            <v>2.a.</v>
          </cell>
          <cell r="C303" t="str">
            <v>BULLDOZER</v>
          </cell>
          <cell r="G303" t="str">
            <v>(E04)</v>
          </cell>
        </row>
        <row r="304">
          <cell r="C304" t="str">
            <v>Faktor pisau (blade)</v>
          </cell>
          <cell r="G304" t="str">
            <v>Fb</v>
          </cell>
          <cell r="H304">
            <v>1</v>
          </cell>
          <cell r="I304" t="str">
            <v>-</v>
          </cell>
          <cell r="Q304" t="str">
            <v xml:space="preserve">JUMLAH HARGA PERALATAN   </v>
          </cell>
          <cell r="U304">
            <v>7689.2068879395738</v>
          </cell>
        </row>
        <row r="305">
          <cell r="C305" t="str">
            <v>Faktor  efisiensi kerja</v>
          </cell>
          <cell r="G305" t="str">
            <v>Fa</v>
          </cell>
          <cell r="H305">
            <v>0.83</v>
          </cell>
          <cell r="I305" t="str">
            <v>-</v>
          </cell>
        </row>
        <row r="306">
          <cell r="C306" t="str">
            <v>Kecepatan mengupas</v>
          </cell>
          <cell r="G306" t="str">
            <v>Vf</v>
          </cell>
          <cell r="H306">
            <v>3</v>
          </cell>
          <cell r="I306" t="str">
            <v>Km/Jam</v>
          </cell>
          <cell r="L306" t="str">
            <v>D.</v>
          </cell>
          <cell r="N306" t="str">
            <v>JUMLAH HARGA TENAGA, BAHAN DAN PERALATAN  ( A + B + C )</v>
          </cell>
          <cell r="U306">
            <v>235933.45861540217</v>
          </cell>
        </row>
        <row r="307">
          <cell r="C307" t="str">
            <v>Kecepatan mundur</v>
          </cell>
          <cell r="G307" t="str">
            <v>Vr</v>
          </cell>
          <cell r="H307">
            <v>5</v>
          </cell>
          <cell r="I307" t="str">
            <v>Km/Jam</v>
          </cell>
          <cell r="L307" t="str">
            <v>E.</v>
          </cell>
          <cell r="N307" t="str">
            <v>OVERHEAD &amp; PROFIT</v>
          </cell>
          <cell r="P307">
            <v>10</v>
          </cell>
          <cell r="Q307" t="str">
            <v>%  x  D</v>
          </cell>
          <cell r="U307">
            <v>23593.34586154022</v>
          </cell>
        </row>
        <row r="308">
          <cell r="C308" t="str">
            <v>Kapasitas pisau</v>
          </cell>
          <cell r="G308" t="str">
            <v>q</v>
          </cell>
          <cell r="H308">
            <v>5.4</v>
          </cell>
          <cell r="I308" t="str">
            <v>M3</v>
          </cell>
          <cell r="L308" t="str">
            <v>F.</v>
          </cell>
          <cell r="N308" t="str">
            <v>HARGA SATUAN PEKERJAAN  ( D + E )</v>
          </cell>
          <cell r="U308">
            <v>259526.8044769424</v>
          </cell>
        </row>
        <row r="309">
          <cell r="A309" t="str">
            <v>`</v>
          </cell>
          <cell r="C309" t="str">
            <v>Faktor kemiringan (grade)</v>
          </cell>
          <cell r="G309" t="str">
            <v>Fm</v>
          </cell>
          <cell r="H309">
            <v>1</v>
          </cell>
          <cell r="L309" t="str">
            <v>Note: 1</v>
          </cell>
          <cell r="N309" t="str">
            <v>SATUAN dapat berdasarkan atas jam operasi untuk Tenaga Kerja dan Peralatan, volume dan/atau ukuran</v>
          </cell>
        </row>
        <row r="310">
          <cell r="N310" t="str">
            <v>berat untuk bahan-bahan.</v>
          </cell>
        </row>
        <row r="311">
          <cell r="L311">
            <v>2</v>
          </cell>
          <cell r="N311" t="str">
            <v>Kuantitas satuan adalah kuantitas setiap komponen untuk menyelesaikan satu satuan pekerjaan dari nomor</v>
          </cell>
        </row>
        <row r="312">
          <cell r="N312" t="str">
            <v>mata pembayaran.</v>
          </cell>
        </row>
        <row r="313">
          <cell r="L313">
            <v>3</v>
          </cell>
          <cell r="N313" t="str">
            <v>Biaya satuan untuk peralatan sudah termasuk bahan bakar, bahan habis dipakai dan operator.</v>
          </cell>
        </row>
        <row r="314">
          <cell r="L314">
            <v>4</v>
          </cell>
          <cell r="N314" t="str">
            <v>Biaya satuan sudah termasuk pengeluaran untuk seluruh pajak yang berkaitan (tetapi tidak termasuk PPN</v>
          </cell>
        </row>
        <row r="315">
          <cell r="J315" t="str">
            <v>Berlanjut ke halaman berikut</v>
          </cell>
          <cell r="N315" t="str">
            <v>yang dibayar dari kontrak) dan biaya-biaya lainnya.</v>
          </cell>
        </row>
        <row r="316">
          <cell r="A316" t="str">
            <v>ITEM PEMBAYARAN NO.</v>
          </cell>
          <cell r="D316" t="str">
            <v>:  3.1 (6)</v>
          </cell>
          <cell r="J316" t="str">
            <v>Analisa EI-313</v>
          </cell>
        </row>
        <row r="317">
          <cell r="A317" t="str">
            <v>JENIS PEKERJAAN</v>
          </cell>
          <cell r="D317" t="str">
            <v>:  Galian Struktur dengan Kedalaman 0 - 2 M</v>
          </cell>
        </row>
        <row r="318">
          <cell r="A318" t="str">
            <v>SATUAN PEMBAYARAN</v>
          </cell>
          <cell r="D318" t="str">
            <v>:  M3</v>
          </cell>
          <cell r="H318" t="str">
            <v xml:space="preserve">         URAIAN ANALISA HARGA SATUAN</v>
          </cell>
        </row>
        <row r="319">
          <cell r="J319" t="str">
            <v>Lanjutan</v>
          </cell>
        </row>
        <row r="321">
          <cell r="A321" t="str">
            <v>No.</v>
          </cell>
          <cell r="C321" t="str">
            <v>U R A I A N</v>
          </cell>
          <cell r="G321" t="str">
            <v>KODE</v>
          </cell>
          <cell r="H321" t="str">
            <v>KOEF.</v>
          </cell>
          <cell r="I321" t="str">
            <v>SATUAN</v>
          </cell>
          <cell r="J321" t="str">
            <v>KETERANGAN</v>
          </cell>
        </row>
        <row r="324">
          <cell r="C324" t="str">
            <v>Waktu Siklus</v>
          </cell>
          <cell r="G324" t="str">
            <v>Ts</v>
          </cell>
        </row>
        <row r="325">
          <cell r="C325" t="str">
            <v>- Waktu gusur</v>
          </cell>
          <cell r="D325" t="str">
            <v>= l / Vf</v>
          </cell>
          <cell r="G325" t="str">
            <v>T1</v>
          </cell>
          <cell r="H325">
            <v>1.6666666666666666E-2</v>
          </cell>
          <cell r="I325" t="str">
            <v>menit</v>
          </cell>
        </row>
        <row r="326">
          <cell r="C326" t="str">
            <v>- Waktu kembali</v>
          </cell>
          <cell r="D326" t="str">
            <v>= l / Vr</v>
          </cell>
          <cell r="G326" t="str">
            <v>T2</v>
          </cell>
          <cell r="H326">
            <v>0.01</v>
          </cell>
          <cell r="I326" t="str">
            <v>menit</v>
          </cell>
        </row>
        <row r="327">
          <cell r="C327" t="str">
            <v>- Waktu lain-lain</v>
          </cell>
          <cell r="G327" t="str">
            <v>T3</v>
          </cell>
          <cell r="H327">
            <v>8.0000000000000004E-4</v>
          </cell>
          <cell r="I327" t="str">
            <v>menit</v>
          </cell>
        </row>
        <row r="328">
          <cell r="G328" t="str">
            <v>Ts</v>
          </cell>
          <cell r="H328">
            <v>2.7466666666666664E-2</v>
          </cell>
          <cell r="I328" t="str">
            <v>menit</v>
          </cell>
        </row>
        <row r="330">
          <cell r="C330" t="str">
            <v>Kapasitas Produksi / Jam   =</v>
          </cell>
          <cell r="E330" t="str">
            <v>q x Fb x Fm x Fa x 60/Ts</v>
          </cell>
          <cell r="G330" t="str">
            <v>Q2</v>
          </cell>
          <cell r="H330">
            <v>9790.7766990291275</v>
          </cell>
          <cell r="I330" t="str">
            <v>M3</v>
          </cell>
        </row>
        <row r="333">
          <cell r="C333" t="str">
            <v>Koefisien Alat / M3</v>
          </cell>
          <cell r="D333" t="str">
            <v xml:space="preserve"> =  1  :  Q2</v>
          </cell>
          <cell r="G333" t="str">
            <v>(E04)</v>
          </cell>
          <cell r="H333">
            <v>1.0213694283306062E-4</v>
          </cell>
          <cell r="I333" t="str">
            <v>Jam</v>
          </cell>
        </row>
        <row r="336">
          <cell r="A336" t="str">
            <v>2.d.</v>
          </cell>
          <cell r="C336" t="str">
            <v>ALAT  BANTU</v>
          </cell>
        </row>
        <row r="337">
          <cell r="C337" t="str">
            <v>Diperlukan alat-alat bantu kecil</v>
          </cell>
          <cell r="J337" t="str">
            <v>Lump Sump</v>
          </cell>
        </row>
        <row r="338">
          <cell r="C338" t="str">
            <v>- Pacul</v>
          </cell>
          <cell r="D338" t="str">
            <v>=  2  buah</v>
          </cell>
        </row>
        <row r="339">
          <cell r="C339" t="str">
            <v>- Sekop</v>
          </cell>
          <cell r="D339" t="str">
            <v>=  2  buah</v>
          </cell>
        </row>
        <row r="342">
          <cell r="A342" t="str">
            <v xml:space="preserve">   3.</v>
          </cell>
          <cell r="C342" t="str">
            <v>TENAGA</v>
          </cell>
        </row>
        <row r="343">
          <cell r="C343" t="str">
            <v>Produksi menentukan : EXCAVATOR</v>
          </cell>
          <cell r="G343" t="str">
            <v>Q1</v>
          </cell>
          <cell r="H343">
            <v>31.493520000000004</v>
          </cell>
          <cell r="I343" t="str">
            <v>M3/Jam</v>
          </cell>
        </row>
        <row r="344">
          <cell r="C344" t="str">
            <v>Produksi Galian / hari  =  Tk x Q1</v>
          </cell>
          <cell r="G344" t="str">
            <v>Qt</v>
          </cell>
          <cell r="H344">
            <v>220.45464000000004</v>
          </cell>
          <cell r="I344" t="str">
            <v>M3</v>
          </cell>
        </row>
        <row r="345">
          <cell r="C345" t="str">
            <v>Kebutuhan tenaga :</v>
          </cell>
        </row>
        <row r="346">
          <cell r="D346" t="str">
            <v>- Pekerja</v>
          </cell>
          <cell r="G346" t="str">
            <v>P</v>
          </cell>
          <cell r="H346">
            <v>4</v>
          </cell>
          <cell r="I346" t="str">
            <v>orang</v>
          </cell>
        </row>
        <row r="347">
          <cell r="D347" t="str">
            <v>- Mandor</v>
          </cell>
          <cell r="G347" t="str">
            <v>M</v>
          </cell>
          <cell r="H347">
            <v>1</v>
          </cell>
          <cell r="I347" t="str">
            <v>orang</v>
          </cell>
        </row>
        <row r="349">
          <cell r="C349" t="str">
            <v>Koefisien tenaga / M3   :</v>
          </cell>
        </row>
        <row r="350">
          <cell r="D350" t="str">
            <v>- Pekerja</v>
          </cell>
          <cell r="E350" t="str">
            <v>= (Tk x P) : Qt</v>
          </cell>
          <cell r="G350" t="str">
            <v>(L01)</v>
          </cell>
          <cell r="H350">
            <v>0.12701025480797318</v>
          </cell>
          <cell r="I350" t="str">
            <v>Jam</v>
          </cell>
        </row>
        <row r="351">
          <cell r="D351" t="str">
            <v>- Mandor</v>
          </cell>
          <cell r="E351" t="str">
            <v>= (Tk x M) : Qt</v>
          </cell>
          <cell r="G351" t="str">
            <v>(L03)</v>
          </cell>
          <cell r="H351">
            <v>3.1752563701993294E-2</v>
          </cell>
          <cell r="I351" t="str">
            <v>Jam</v>
          </cell>
        </row>
        <row r="353">
          <cell r="A353" t="str">
            <v>4.</v>
          </cell>
          <cell r="C353" t="str">
            <v>HARGA DASAR SATUAN UPAH, BAHAN DAN ALAT</v>
          </cell>
        </row>
        <row r="354">
          <cell r="C354" t="str">
            <v>Lihat lampiran.</v>
          </cell>
        </row>
        <row r="356">
          <cell r="A356" t="str">
            <v>5.</v>
          </cell>
          <cell r="C356" t="str">
            <v>ANALISA HARGA SATUAN PEKERJAAN</v>
          </cell>
        </row>
        <row r="357">
          <cell r="C357" t="str">
            <v>Lihat perhitungan dalam FORMULIR STANDAR UNTUK</v>
          </cell>
        </row>
        <row r="358">
          <cell r="C358" t="str">
            <v>PEREKEMAN ANALISA MASING-MASING HARGA</v>
          </cell>
        </row>
        <row r="359">
          <cell r="C359" t="str">
            <v>SATUAN.</v>
          </cell>
        </row>
        <row r="360">
          <cell r="C360" t="str">
            <v>Didapat Harga Satuan Pekerjaan :</v>
          </cell>
        </row>
        <row r="362">
          <cell r="C362" t="str">
            <v xml:space="preserve">Rp.  </v>
          </cell>
          <cell r="D362">
            <v>259526.8044769424</v>
          </cell>
          <cell r="E362" t="str">
            <v xml:space="preserve"> / M3</v>
          </cell>
        </row>
        <row r="365">
          <cell r="A365" t="str">
            <v>6.</v>
          </cell>
          <cell r="C365" t="str">
            <v>WAKTU PELAKSANAAN YANG DIPERLUKAN</v>
          </cell>
        </row>
        <row r="366">
          <cell r="C366" t="str">
            <v>Masa Pelaksanaan :</v>
          </cell>
          <cell r="D366" t="str">
            <v>. . . . . . . . . . . .</v>
          </cell>
          <cell r="E366" t="str">
            <v>bulan</v>
          </cell>
        </row>
        <row r="368">
          <cell r="A368" t="str">
            <v>7.</v>
          </cell>
          <cell r="C368" t="str">
            <v>VOLUME PEKERJAAN YANG DIPERLUKAN</v>
          </cell>
        </row>
        <row r="369">
          <cell r="C369" t="str">
            <v>Volume pekerjaan  :</v>
          </cell>
          <cell r="D369">
            <v>102.06194798168002</v>
          </cell>
          <cell r="E369" t="str">
            <v>M3</v>
          </cell>
        </row>
        <row r="375">
          <cell r="A375" t="str">
            <v>ITEM PEMBAYARAN NO.</v>
          </cell>
          <cell r="D375" t="str">
            <v>:  3.1 (7)</v>
          </cell>
          <cell r="J375" t="str">
            <v>Analisa EI-314</v>
          </cell>
          <cell r="T375" t="str">
            <v>Analisa EI-314</v>
          </cell>
        </row>
        <row r="376">
          <cell r="A376" t="str">
            <v>JENIS PEKERJAAN</v>
          </cell>
          <cell r="D376" t="str">
            <v>:  Galian Struktur dengan Kedalaman 2 - 4 M</v>
          </cell>
        </row>
        <row r="377">
          <cell r="A377" t="str">
            <v>SATUAN PEMBAYARAN</v>
          </cell>
          <cell r="D377" t="str">
            <v>:  M3</v>
          </cell>
          <cell r="H377" t="str">
            <v xml:space="preserve">         URAIAN ANALISA HARGA SATUAN</v>
          </cell>
          <cell r="L377" t="str">
            <v>FORMULIR STANDAR UNTUK</v>
          </cell>
        </row>
        <row r="378">
          <cell r="L378" t="str">
            <v>PEREKAMAN ANALISA MASING-MASING HARGA SATUAN</v>
          </cell>
        </row>
        <row r="379">
          <cell r="L379">
            <v>0</v>
          </cell>
        </row>
        <row r="380">
          <cell r="A380" t="str">
            <v>No.</v>
          </cell>
          <cell r="C380" t="str">
            <v>U R A I A N</v>
          </cell>
          <cell r="G380" t="str">
            <v>KODE</v>
          </cell>
          <cell r="H380" t="str">
            <v>KOEF.</v>
          </cell>
          <cell r="I380" t="str">
            <v>SATUAN</v>
          </cell>
          <cell r="J380" t="str">
            <v>KETERANGAN</v>
          </cell>
        </row>
        <row r="382">
          <cell r="L382" t="str">
            <v>PROYEK</v>
          </cell>
          <cell r="O382" t="str">
            <v>:</v>
          </cell>
        </row>
        <row r="383">
          <cell r="A383" t="str">
            <v>I.</v>
          </cell>
          <cell r="C383" t="str">
            <v>ASUMSI</v>
          </cell>
          <cell r="L383" t="str">
            <v>No. PAKET KONTRAK</v>
          </cell>
          <cell r="O383" t="str">
            <v>:</v>
          </cell>
        </row>
        <row r="384">
          <cell r="A384">
            <v>1</v>
          </cell>
          <cell r="C384" t="str">
            <v>Pekerjaan dilakukan secara manual</v>
          </cell>
          <cell r="L384" t="str">
            <v>NAMA PAKET</v>
          </cell>
          <cell r="O384" t="str">
            <v>:</v>
          </cell>
        </row>
        <row r="385">
          <cell r="A385">
            <v>2</v>
          </cell>
          <cell r="C385" t="str">
            <v>Lokasi pekerjaan : sekitar jembatan</v>
          </cell>
          <cell r="L385" t="str">
            <v>PROP / KAB / KODYA</v>
          </cell>
          <cell r="O385" t="str">
            <v>:</v>
          </cell>
        </row>
        <row r="386">
          <cell r="A386">
            <v>3</v>
          </cell>
          <cell r="C386" t="str">
            <v>Kondisi Jalan   :  sedang / baik</v>
          </cell>
          <cell r="L386" t="str">
            <v>ITEM PEMBAYARAN NO.</v>
          </cell>
          <cell r="O386" t="str">
            <v>:  3.1 (7)</v>
          </cell>
          <cell r="R386" t="str">
            <v>PERKIRAAN VOL. PEK.</v>
          </cell>
          <cell r="T386" t="str">
            <v>:</v>
          </cell>
          <cell r="U386">
            <v>0</v>
          </cell>
        </row>
        <row r="387">
          <cell r="A387">
            <v>4</v>
          </cell>
          <cell r="C387" t="str">
            <v>Jam kerja efektif per-hari</v>
          </cell>
          <cell r="G387" t="str">
            <v>Tk</v>
          </cell>
          <cell r="H387">
            <v>7</v>
          </cell>
          <cell r="I387" t="str">
            <v>Jam</v>
          </cell>
          <cell r="L387" t="str">
            <v>JENIS PEKERJAAN</v>
          </cell>
          <cell r="O387" t="str">
            <v>:  Galian Struktur dengan Kedalaman 2 - 4 M</v>
          </cell>
          <cell r="R387" t="str">
            <v>TOTAL HARGA (Rp.)</v>
          </cell>
          <cell r="T387" t="str">
            <v>:</v>
          </cell>
          <cell r="U387">
            <v>0</v>
          </cell>
        </row>
        <row r="388">
          <cell r="A388">
            <v>5</v>
          </cell>
          <cell r="C388" t="str">
            <v>Faktor pengembangan bahan</v>
          </cell>
          <cell r="G388" t="str">
            <v>Fh</v>
          </cell>
          <cell r="H388">
            <v>1.2</v>
          </cell>
          <cell r="I388" t="str">
            <v>-</v>
          </cell>
          <cell r="L388" t="str">
            <v>SATUAN PEMBAYARAN</v>
          </cell>
          <cell r="O388" t="str">
            <v>:  M3</v>
          </cell>
          <cell r="R388" t="str">
            <v>% THD. BIAYA PROYEK</v>
          </cell>
          <cell r="T388" t="str">
            <v>:</v>
          </cell>
          <cell r="U388" t="e">
            <v>#DIV/0!</v>
          </cell>
        </row>
        <row r="389">
          <cell r="A389">
            <v>6</v>
          </cell>
          <cell r="C389" t="str">
            <v>Pengurugan kembali (backfill) untuk struktur</v>
          </cell>
          <cell r="G389" t="str">
            <v>Uk</v>
          </cell>
          <cell r="H389">
            <v>50</v>
          </cell>
          <cell r="I389" t="str">
            <v>%/M3</v>
          </cell>
        </row>
        <row r="391">
          <cell r="A391" t="str">
            <v>II.</v>
          </cell>
          <cell r="C391" t="str">
            <v>METHODE PELAKSANAAN</v>
          </cell>
          <cell r="Q391" t="str">
            <v>PERKIRAAN</v>
          </cell>
          <cell r="R391" t="str">
            <v>HARGA</v>
          </cell>
          <cell r="S391" t="str">
            <v>JUMLAH</v>
          </cell>
        </row>
        <row r="392">
          <cell r="A392">
            <v>1</v>
          </cell>
          <cell r="C392" t="str">
            <v>Tanah yang dipotong berada disekitar jembatan</v>
          </cell>
          <cell r="L392" t="str">
            <v>NO.</v>
          </cell>
          <cell r="N392" t="str">
            <v>KOMPONEN</v>
          </cell>
          <cell r="P392" t="str">
            <v>SATUAN</v>
          </cell>
          <cell r="Q392" t="str">
            <v>KUANTITAS</v>
          </cell>
          <cell r="R392" t="str">
            <v>SATUAN</v>
          </cell>
          <cell r="S392" t="str">
            <v>HARGA</v>
          </cell>
        </row>
        <row r="393">
          <cell r="A393">
            <v>2</v>
          </cell>
          <cell r="C393" t="str">
            <v>Penggalian dilakukan dengan menggunakan alat</v>
          </cell>
          <cell r="R393" t="str">
            <v>(Rp.)</v>
          </cell>
          <cell r="S393" t="str">
            <v>(Rp.)</v>
          </cell>
        </row>
        <row r="394">
          <cell r="C394" t="str">
            <v>Excavator</v>
          </cell>
        </row>
        <row r="395">
          <cell r="A395">
            <v>3</v>
          </cell>
          <cell r="C395" t="str">
            <v>Bulldozer mengangkut/mengusur hasil galian ke tempat</v>
          </cell>
        </row>
        <row r="396">
          <cell r="C396" t="str">
            <v>pembuangan di sekitar lokasi pekerjaan</v>
          </cell>
          <cell r="G396" t="str">
            <v>L</v>
          </cell>
          <cell r="H396">
            <v>0.1</v>
          </cell>
          <cell r="I396" t="str">
            <v>Km</v>
          </cell>
          <cell r="L396" t="str">
            <v>A.</v>
          </cell>
          <cell r="N396" t="str">
            <v>TENAGA</v>
          </cell>
        </row>
        <row r="398">
          <cell r="A398" t="str">
            <v>III.</v>
          </cell>
          <cell r="C398" t="str">
            <v>PEMAKAIAN BAHAN, ALAT DAN TENAGA</v>
          </cell>
          <cell r="L398" t="str">
            <v>1.</v>
          </cell>
          <cell r="N398" t="str">
            <v>Pekerja</v>
          </cell>
          <cell r="O398" t="str">
            <v>(L01)</v>
          </cell>
          <cell r="P398" t="str">
            <v>Jam</v>
          </cell>
          <cell r="Q398">
            <v>0.41685416962616839</v>
          </cell>
          <cell r="R398">
            <v>2857.14</v>
          </cell>
          <cell r="U398">
            <v>1191.0107222057106</v>
          </cell>
        </row>
        <row r="399">
          <cell r="L399" t="str">
            <v>2.</v>
          </cell>
          <cell r="N399" t="str">
            <v>Mandor</v>
          </cell>
          <cell r="O399" t="str">
            <v>(L03)</v>
          </cell>
          <cell r="P399" t="str">
            <v>Jam</v>
          </cell>
          <cell r="Q399">
            <v>4.1685416962616843E-2</v>
          </cell>
          <cell r="R399">
            <v>3214.29</v>
          </cell>
          <cell r="U399">
            <v>133.98901888876969</v>
          </cell>
        </row>
        <row r="400">
          <cell r="A400" t="str">
            <v xml:space="preserve">   1.</v>
          </cell>
          <cell r="C400" t="str">
            <v>BAHAN</v>
          </cell>
        </row>
        <row r="401">
          <cell r="C401" t="str">
            <v>- Urugan Pilihan (untuk backfill)</v>
          </cell>
          <cell r="E401" t="str">
            <v>= Uk x 1M3</v>
          </cell>
          <cell r="G401" t="str">
            <v>(EI-322)</v>
          </cell>
          <cell r="H401">
            <v>0.5</v>
          </cell>
          <cell r="I401" t="str">
            <v>M3</v>
          </cell>
        </row>
        <row r="402">
          <cell r="Q402" t="str">
            <v xml:space="preserve">JUMLAH HARGA TENAGA   </v>
          </cell>
          <cell r="U402">
            <v>1324.9997410944802</v>
          </cell>
        </row>
        <row r="403">
          <cell r="A403" t="str">
            <v xml:space="preserve">   2.</v>
          </cell>
          <cell r="C403" t="str">
            <v>ALAT</v>
          </cell>
        </row>
        <row r="404">
          <cell r="A404" t="str">
            <v xml:space="preserve">   2.a.</v>
          </cell>
          <cell r="C404" t="str">
            <v>EXCAVATOR</v>
          </cell>
          <cell r="G404" t="str">
            <v>(E10)</v>
          </cell>
          <cell r="L404" t="str">
            <v>B.</v>
          </cell>
          <cell r="N404" t="str">
            <v>BAHAN</v>
          </cell>
        </row>
        <row r="405">
          <cell r="C405" t="str">
            <v>Kapasitas Bucket</v>
          </cell>
          <cell r="G405" t="str">
            <v>V</v>
          </cell>
          <cell r="H405">
            <v>0.93</v>
          </cell>
          <cell r="I405" t="str">
            <v>M3</v>
          </cell>
        </row>
        <row r="406">
          <cell r="C406" t="str">
            <v>Faktor Bucket</v>
          </cell>
          <cell r="G406" t="str">
            <v>Fb</v>
          </cell>
          <cell r="H406">
            <v>0.9</v>
          </cell>
          <cell r="I406" t="str">
            <v>-</v>
          </cell>
          <cell r="L406" t="str">
            <v>1.</v>
          </cell>
          <cell r="N406" t="str">
            <v xml:space="preserve">Urugan Pilihan </v>
          </cell>
          <cell r="O406" t="str">
            <v>(EI-322)</v>
          </cell>
          <cell r="P406" t="str">
            <v>M3</v>
          </cell>
          <cell r="Q406">
            <v>0.5</v>
          </cell>
          <cell r="R406">
            <v>455558.60740011773</v>
          </cell>
          <cell r="U406">
            <v>227779.30370005887</v>
          </cell>
        </row>
        <row r="407">
          <cell r="C407" t="str">
            <v>Faktor  Efisiensi alat</v>
          </cell>
          <cell r="G407" t="str">
            <v>Fa</v>
          </cell>
          <cell r="H407">
            <v>0.83</v>
          </cell>
          <cell r="I407" t="str">
            <v>-</v>
          </cell>
        </row>
        <row r="408">
          <cell r="C408" t="str">
            <v>Faktor kedalaman</v>
          </cell>
          <cell r="G408" t="str">
            <v>Fd</v>
          </cell>
          <cell r="H408">
            <v>0.65</v>
          </cell>
          <cell r="I408" t="str">
            <v>-</v>
          </cell>
        </row>
        <row r="409">
          <cell r="C409" t="str">
            <v>Berat isi material</v>
          </cell>
          <cell r="G409" t="str">
            <v>Bim</v>
          </cell>
          <cell r="H409">
            <v>0.85</v>
          </cell>
          <cell r="I409" t="str">
            <v>-</v>
          </cell>
        </row>
        <row r="411">
          <cell r="C411" t="str">
            <v>Waktu siklus</v>
          </cell>
        </row>
        <row r="412">
          <cell r="C412" t="str">
            <v>- Menggali / memuat</v>
          </cell>
          <cell r="G412" t="str">
            <v>Te1</v>
          </cell>
          <cell r="H412">
            <v>0.55000000000000004</v>
          </cell>
          <cell r="I412" t="str">
            <v>menit</v>
          </cell>
          <cell r="Q412" t="str">
            <v xml:space="preserve">JUMLAH HARGA BAHAN   </v>
          </cell>
          <cell r="U412">
            <v>227779.30370005887</v>
          </cell>
        </row>
        <row r="413">
          <cell r="C413" t="str">
            <v>- Lain-lain</v>
          </cell>
          <cell r="G413" t="str">
            <v>Te2</v>
          </cell>
          <cell r="H413">
            <v>0.25</v>
          </cell>
          <cell r="I413" t="str">
            <v>menit</v>
          </cell>
        </row>
        <row r="414">
          <cell r="G414" t="str">
            <v>Te</v>
          </cell>
          <cell r="H414">
            <v>0.8</v>
          </cell>
          <cell r="I414" t="str">
            <v>menit</v>
          </cell>
          <cell r="L414" t="str">
            <v>C.</v>
          </cell>
          <cell r="N414" t="str">
            <v>PERALATAN</v>
          </cell>
        </row>
        <row r="415">
          <cell r="L415" t="str">
            <v>1.</v>
          </cell>
          <cell r="N415" t="str">
            <v>Excavator</v>
          </cell>
          <cell r="O415" t="str">
            <v>(E10)</v>
          </cell>
          <cell r="P415" t="str">
            <v>Jam</v>
          </cell>
          <cell r="Q415">
            <v>4.1685416962616836E-2</v>
          </cell>
          <cell r="R415">
            <v>238185.05650827778</v>
          </cell>
          <cell r="U415">
            <v>9928.8433948120128</v>
          </cell>
        </row>
        <row r="416">
          <cell r="L416" t="str">
            <v>2.</v>
          </cell>
          <cell r="N416" t="str">
            <v>Bulldozer</v>
          </cell>
          <cell r="O416" t="str">
            <v>(E04)</v>
          </cell>
          <cell r="P416" t="str">
            <v>Jam</v>
          </cell>
          <cell r="Q416">
            <v>1.0213694283306062E-4</v>
          </cell>
          <cell r="R416">
            <v>256721.09983229413</v>
          </cell>
          <cell r="U416">
            <v>26.220708297611473</v>
          </cell>
        </row>
        <row r="417">
          <cell r="C417" t="str">
            <v>Kap. Prod. / jam =</v>
          </cell>
          <cell r="D417" t="str">
            <v>V  x Fb x Fa x Fd x Bim x 60</v>
          </cell>
          <cell r="G417" t="str">
            <v>Q1</v>
          </cell>
          <cell r="H417">
            <v>23.989204687500003</v>
          </cell>
          <cell r="I417" t="str">
            <v>M3/Jam</v>
          </cell>
          <cell r="L417" t="str">
            <v>3.</v>
          </cell>
          <cell r="N417" t="str">
            <v>Alat  bantu</v>
          </cell>
          <cell r="P417" t="str">
            <v>Ls</v>
          </cell>
          <cell r="Q417">
            <v>1</v>
          </cell>
          <cell r="R417">
            <v>200</v>
          </cell>
          <cell r="U417">
            <v>200</v>
          </cell>
        </row>
        <row r="418">
          <cell r="D418" t="str">
            <v>Te x Fh</v>
          </cell>
        </row>
        <row r="420">
          <cell r="C420" t="str">
            <v>Koefisien Alat / M3</v>
          </cell>
          <cell r="D420" t="str">
            <v xml:space="preserve"> =  1  :  Q1</v>
          </cell>
          <cell r="G420" t="str">
            <v>(E10)</v>
          </cell>
          <cell r="H420">
            <v>4.1685416962616836E-2</v>
          </cell>
          <cell r="I420" t="str">
            <v>Jam</v>
          </cell>
        </row>
        <row r="423">
          <cell r="A423" t="str">
            <v>2.a.</v>
          </cell>
          <cell r="C423" t="str">
            <v>BULLDOZER</v>
          </cell>
          <cell r="G423" t="str">
            <v>(E04)</v>
          </cell>
        </row>
        <row r="424">
          <cell r="C424" t="str">
            <v>Faktor pisau (blade)</v>
          </cell>
          <cell r="G424" t="str">
            <v>Fb</v>
          </cell>
          <cell r="H424">
            <v>1</v>
          </cell>
          <cell r="I424" t="str">
            <v>-</v>
          </cell>
          <cell r="Q424" t="str">
            <v xml:space="preserve">JUMLAH HARGA PERALATAN   </v>
          </cell>
          <cell r="U424">
            <v>10155.064103109624</v>
          </cell>
        </row>
        <row r="425">
          <cell r="C425" t="str">
            <v>Faktor  efisiensi kerja</v>
          </cell>
          <cell r="G425" t="str">
            <v>Fa</v>
          </cell>
          <cell r="H425">
            <v>0.83</v>
          </cell>
          <cell r="I425" t="str">
            <v>-</v>
          </cell>
        </row>
        <row r="426">
          <cell r="C426" t="str">
            <v>Kecepatan mengupas</v>
          </cell>
          <cell r="G426" t="str">
            <v>Vf</v>
          </cell>
          <cell r="H426">
            <v>3</v>
          </cell>
          <cell r="I426" t="str">
            <v>Km/Jam</v>
          </cell>
          <cell r="L426" t="str">
            <v>D.</v>
          </cell>
          <cell r="N426" t="str">
            <v>JUMLAH HARGA TENAGA, BAHAN DAN PERALATAN  ( A + B + C )</v>
          </cell>
          <cell r="U426">
            <v>239259.36754426296</v>
          </cell>
        </row>
        <row r="427">
          <cell r="C427" t="str">
            <v>Kecepatan mundur</v>
          </cell>
          <cell r="G427" t="str">
            <v>Vr</v>
          </cell>
          <cell r="H427">
            <v>5</v>
          </cell>
          <cell r="I427" t="str">
            <v>Km/Jam</v>
          </cell>
          <cell r="L427" t="str">
            <v>E.</v>
          </cell>
          <cell r="N427" t="str">
            <v>OVERHEAD &amp; PROFIT</v>
          </cell>
          <cell r="P427">
            <v>10</v>
          </cell>
          <cell r="Q427" t="str">
            <v>%  x  D</v>
          </cell>
          <cell r="U427">
            <v>23925.936754426297</v>
          </cell>
        </row>
        <row r="428">
          <cell r="C428" t="str">
            <v>Kapasitas pisau</v>
          </cell>
          <cell r="G428" t="str">
            <v>q</v>
          </cell>
          <cell r="H428">
            <v>5.4</v>
          </cell>
          <cell r="I428" t="str">
            <v>M3</v>
          </cell>
          <cell r="L428" t="str">
            <v>F.</v>
          </cell>
          <cell r="N428" t="str">
            <v>HARGA SATUAN PEKERJAAN  ( D + E )</v>
          </cell>
          <cell r="U428">
            <v>263185.30429868924</v>
          </cell>
        </row>
        <row r="429">
          <cell r="A429" t="str">
            <v>`</v>
          </cell>
          <cell r="C429" t="str">
            <v>Faktor kemiringan (grade)</v>
          </cell>
          <cell r="G429" t="str">
            <v>Fm</v>
          </cell>
          <cell r="H429">
            <v>1</v>
          </cell>
          <cell r="L429" t="str">
            <v>Note: 1</v>
          </cell>
          <cell r="N429" t="str">
            <v>SATUAN dapat berdasarkan atas jam operasi untuk Tenaga Kerja dan Peralatan, volume dan/atau ukuran</v>
          </cell>
        </row>
        <row r="430">
          <cell r="N430" t="str">
            <v>berat untuk bahan-bahan.</v>
          </cell>
        </row>
        <row r="431">
          <cell r="L431">
            <v>2</v>
          </cell>
          <cell r="N431" t="str">
            <v>Kuantitas satuan adalah kuantitas setiap komponen untuk menyelesaikan satu satuan pekerjaan dari nomor</v>
          </cell>
        </row>
        <row r="432">
          <cell r="N432" t="str">
            <v>mata pembayaran.</v>
          </cell>
        </row>
        <row r="433">
          <cell r="L433">
            <v>3</v>
          </cell>
          <cell r="N433" t="str">
            <v>Biaya satuan untuk peralatan sudah termasuk bahan bakar, bahan habis dipakai dan operator.</v>
          </cell>
        </row>
        <row r="434">
          <cell r="L434">
            <v>4</v>
          </cell>
          <cell r="N434" t="str">
            <v>Biaya satuan sudah termasuk pengeluaran untuk seluruh pajak yang berkaitan (tetapi tidak termasuk PPN</v>
          </cell>
        </row>
        <row r="435">
          <cell r="J435" t="str">
            <v>Berlanjut ke halaman berikut</v>
          </cell>
          <cell r="N435" t="str">
            <v>yang dibayar dari kontrak) dan biaya-biaya lainnya.</v>
          </cell>
        </row>
        <row r="436">
          <cell r="A436" t="str">
            <v>ITEM PEMBAYARAN NO.</v>
          </cell>
          <cell r="D436" t="str">
            <v>:  3.1 (7)</v>
          </cell>
          <cell r="J436" t="str">
            <v>Analisa EI-314</v>
          </cell>
        </row>
        <row r="437">
          <cell r="A437" t="str">
            <v>JENIS PEKERJAAN</v>
          </cell>
          <cell r="D437" t="str">
            <v>:  Galian Struktur dengan Kedalaman 2 - 4 M</v>
          </cell>
        </row>
        <row r="438">
          <cell r="A438" t="str">
            <v>SATUAN PEMBAYARAN</v>
          </cell>
          <cell r="D438" t="str">
            <v>:  M3</v>
          </cell>
          <cell r="H438" t="str">
            <v xml:space="preserve">         URAIAN ANALISA HARGA SATUAN</v>
          </cell>
        </row>
        <row r="439">
          <cell r="J439" t="str">
            <v>Lanjutan</v>
          </cell>
        </row>
        <row r="441">
          <cell r="A441" t="str">
            <v>No.</v>
          </cell>
          <cell r="C441" t="str">
            <v>U R A I A N</v>
          </cell>
          <cell r="G441" t="str">
            <v>KODE</v>
          </cell>
          <cell r="H441" t="str">
            <v>KOEF.</v>
          </cell>
          <cell r="I441" t="str">
            <v>SATUAN</v>
          </cell>
          <cell r="J441" t="str">
            <v>KETERANGAN</v>
          </cell>
        </row>
        <row r="444">
          <cell r="C444" t="str">
            <v>Waktu Siklus</v>
          </cell>
        </row>
        <row r="445">
          <cell r="C445" t="str">
            <v>- Waktu gusur</v>
          </cell>
          <cell r="D445" t="str">
            <v>= l / Vf</v>
          </cell>
          <cell r="G445" t="str">
            <v>T1</v>
          </cell>
          <cell r="H445">
            <v>1.6666666666666666E-2</v>
          </cell>
          <cell r="I445" t="str">
            <v>menit</v>
          </cell>
        </row>
        <row r="446">
          <cell r="C446" t="str">
            <v>- Waktu kembali</v>
          </cell>
          <cell r="D446" t="str">
            <v>= l / Vr</v>
          </cell>
          <cell r="G446" t="str">
            <v>T2</v>
          </cell>
          <cell r="H446">
            <v>0.01</v>
          </cell>
          <cell r="I446" t="str">
            <v>menit</v>
          </cell>
        </row>
        <row r="447">
          <cell r="C447" t="str">
            <v>- Waktu lain-lain</v>
          </cell>
          <cell r="G447" t="str">
            <v>T3</v>
          </cell>
          <cell r="H447">
            <v>8.0000000000000004E-4</v>
          </cell>
          <cell r="I447" t="str">
            <v>menit</v>
          </cell>
        </row>
        <row r="448">
          <cell r="G448" t="str">
            <v>Ts</v>
          </cell>
          <cell r="H448">
            <v>2.7466666666666664E-2</v>
          </cell>
          <cell r="I448" t="str">
            <v>menit</v>
          </cell>
        </row>
        <row r="450">
          <cell r="C450" t="str">
            <v>Kapasitas Produksi / Jam   =</v>
          </cell>
          <cell r="E450" t="str">
            <v>q x Fb x Fm x Fa x 60/Ts</v>
          </cell>
          <cell r="G450" t="str">
            <v>Q2</v>
          </cell>
          <cell r="H450">
            <v>9790.7766990291275</v>
          </cell>
          <cell r="I450" t="str">
            <v>M3</v>
          </cell>
        </row>
        <row r="453">
          <cell r="C453" t="str">
            <v>Koefisien Alat / M3</v>
          </cell>
          <cell r="D453" t="str">
            <v xml:space="preserve"> =  1  :  Q2</v>
          </cell>
          <cell r="G453" t="str">
            <v>(E04)</v>
          </cell>
          <cell r="H453">
            <v>1.0213694283306062E-4</v>
          </cell>
          <cell r="I453" t="str">
            <v>Jam</v>
          </cell>
        </row>
        <row r="456">
          <cell r="A456" t="str">
            <v>2.d.</v>
          </cell>
          <cell r="C456" t="str">
            <v>ALAT  BANTU</v>
          </cell>
        </row>
        <row r="457">
          <cell r="C457" t="str">
            <v>Diperlukan alat-alat bantu kecil</v>
          </cell>
          <cell r="J457" t="str">
            <v>Lump Sump</v>
          </cell>
        </row>
        <row r="458">
          <cell r="C458" t="str">
            <v>- Pacul</v>
          </cell>
          <cell r="D458" t="str">
            <v>=  2  buah</v>
          </cell>
        </row>
        <row r="459">
          <cell r="C459" t="str">
            <v>- Sekop</v>
          </cell>
          <cell r="D459" t="str">
            <v>=  2  buah</v>
          </cell>
        </row>
        <row r="462">
          <cell r="A462" t="str">
            <v xml:space="preserve">   3.</v>
          </cell>
          <cell r="C462" t="str">
            <v>TENAGA</v>
          </cell>
        </row>
        <row r="463">
          <cell r="C463" t="str">
            <v>Produksi menentukan : EXCAVATOR</v>
          </cell>
          <cell r="G463" t="str">
            <v>Q1</v>
          </cell>
          <cell r="H463">
            <v>23.989204687500003</v>
          </cell>
          <cell r="I463" t="str">
            <v>M3/Jam</v>
          </cell>
        </row>
        <row r="464">
          <cell r="C464" t="str">
            <v>Produksi Galian / hari  =  Tk x Q1</v>
          </cell>
          <cell r="G464" t="str">
            <v>Qt</v>
          </cell>
          <cell r="H464">
            <v>167.92443281250002</v>
          </cell>
          <cell r="I464" t="str">
            <v>M3</v>
          </cell>
        </row>
        <row r="465">
          <cell r="C465" t="str">
            <v>Kebutuhan tenaga :</v>
          </cell>
        </row>
        <row r="466">
          <cell r="D466" t="str">
            <v>- Pekerja</v>
          </cell>
          <cell r="G466" t="str">
            <v>P</v>
          </cell>
          <cell r="H466">
            <v>10</v>
          </cell>
          <cell r="I466" t="str">
            <v>orang</v>
          </cell>
        </row>
        <row r="467">
          <cell r="D467" t="str">
            <v>- Mandor</v>
          </cell>
          <cell r="G467" t="str">
            <v>M</v>
          </cell>
          <cell r="H467">
            <v>1</v>
          </cell>
          <cell r="I467" t="str">
            <v>orang</v>
          </cell>
        </row>
        <row r="469">
          <cell r="C469" t="str">
            <v>Koefisien tenaga / M3   :</v>
          </cell>
        </row>
        <row r="470">
          <cell r="D470" t="str">
            <v>- Pekerja</v>
          </cell>
          <cell r="E470" t="str">
            <v>= (Tk x P) : Qt</v>
          </cell>
          <cell r="G470" t="str">
            <v>(L01)</v>
          </cell>
          <cell r="H470">
            <v>0.41685416962616839</v>
          </cell>
          <cell r="I470" t="str">
            <v>Jam</v>
          </cell>
        </row>
        <row r="471">
          <cell r="D471" t="str">
            <v>- Mandor</v>
          </cell>
          <cell r="E471" t="str">
            <v>= (Tk x M) : Qt</v>
          </cell>
          <cell r="G471" t="str">
            <v>(L03)</v>
          </cell>
          <cell r="H471">
            <v>4.1685416962616843E-2</v>
          </cell>
          <cell r="I471" t="str">
            <v>Jam</v>
          </cell>
        </row>
        <row r="473">
          <cell r="A473" t="str">
            <v>4.</v>
          </cell>
          <cell r="C473" t="str">
            <v>HARGA DASAR SATUAN UPAH, BAHAN DAN ALAT</v>
          </cell>
        </row>
        <row r="474">
          <cell r="C474" t="str">
            <v>Lihat lampiran.</v>
          </cell>
        </row>
        <row r="476">
          <cell r="A476" t="str">
            <v>5.</v>
          </cell>
          <cell r="C476" t="str">
            <v>ANALISA HARGA SATUAN PEKERJAAN</v>
          </cell>
        </row>
        <row r="477">
          <cell r="C477" t="str">
            <v>Lihat perhitungan dalam FORMULIR STANDAR UNTUK</v>
          </cell>
        </row>
        <row r="478">
          <cell r="C478" t="str">
            <v>PEREKEMAN ANALISA MASING-MASING HARGA</v>
          </cell>
        </row>
        <row r="479">
          <cell r="C479" t="str">
            <v>SATUAN.</v>
          </cell>
        </row>
        <row r="480">
          <cell r="C480" t="str">
            <v>Didapat Harga Satuan Pekerjaan :</v>
          </cell>
        </row>
        <row r="482">
          <cell r="C482" t="str">
            <v xml:space="preserve">Rp.  </v>
          </cell>
          <cell r="D482">
            <v>263185.30429868924</v>
          </cell>
          <cell r="E482" t="str">
            <v xml:space="preserve"> / M3</v>
          </cell>
        </row>
        <row r="485">
          <cell r="A485" t="str">
            <v>6.</v>
          </cell>
          <cell r="C485" t="str">
            <v>WAKTU PELAKSANAAN YANG DIPERLUKAN</v>
          </cell>
        </row>
        <row r="486">
          <cell r="C486" t="str">
            <v>Masa Pelaksanaan :</v>
          </cell>
          <cell r="D486" t="str">
            <v>. . . . . . . . . . . .</v>
          </cell>
          <cell r="E486" t="str">
            <v>bulan</v>
          </cell>
        </row>
        <row r="488">
          <cell r="A488" t="str">
            <v>7.</v>
          </cell>
          <cell r="C488" t="str">
            <v>VOLUME PEKERJAAN YANG DIPERLUKAN</v>
          </cell>
        </row>
        <row r="489">
          <cell r="C489" t="str">
            <v>Volume pekerjaan  :</v>
          </cell>
          <cell r="D489">
            <v>133.98901888876969</v>
          </cell>
          <cell r="E489" t="str">
            <v>M3</v>
          </cell>
        </row>
        <row r="1766">
          <cell r="C1766" t="str">
            <v>Faktor efisiensi alat</v>
          </cell>
          <cell r="G1766" t="str">
            <v>Fa</v>
          </cell>
          <cell r="H1766">
            <v>0.83</v>
          </cell>
          <cell r="I1766" t="str">
            <v>-</v>
          </cell>
        </row>
        <row r="1768">
          <cell r="C1768" t="str">
            <v>Kapasitas Prod./Jam   =</v>
          </cell>
          <cell r="D1768" t="str">
            <v>(v x 1000) x b x t x Fa</v>
          </cell>
          <cell r="G1768" t="str">
            <v>Q4</v>
          </cell>
          <cell r="H1768">
            <v>104.58</v>
          </cell>
          <cell r="I1768" t="str">
            <v>M3</v>
          </cell>
        </row>
        <row r="1769">
          <cell r="D1769" t="str">
            <v>n</v>
          </cell>
        </row>
        <row r="1771">
          <cell r="C1771" t="str">
            <v>Koefisien Alat / m3</v>
          </cell>
          <cell r="D1771" t="str">
            <v xml:space="preserve"> =  1  :  Q4</v>
          </cell>
          <cell r="G1771" t="str">
            <v>(E19)</v>
          </cell>
          <cell r="H1771">
            <v>9.5620577548288389E-3</v>
          </cell>
          <cell r="I1771" t="str">
            <v>Jam</v>
          </cell>
        </row>
        <row r="1774">
          <cell r="A1774" t="str">
            <v>2.e.</v>
          </cell>
          <cell r="C1774" t="str">
            <v>WATER TANK TRUCK</v>
          </cell>
          <cell r="G1774" t="str">
            <v>(E23)</v>
          </cell>
        </row>
        <row r="1775">
          <cell r="C1775" t="str">
            <v>Volume tangki air</v>
          </cell>
          <cell r="G1775" t="str">
            <v>V</v>
          </cell>
          <cell r="H1775">
            <v>4</v>
          </cell>
          <cell r="I1775" t="str">
            <v>M3</v>
          </cell>
        </row>
        <row r="1776">
          <cell r="C1776" t="str">
            <v>Kebutuhan air / M3 material padat</v>
          </cell>
          <cell r="G1776" t="str">
            <v>Wc</v>
          </cell>
          <cell r="H1776">
            <v>7.0000000000000007E-2</v>
          </cell>
          <cell r="I1776" t="str">
            <v>M3</v>
          </cell>
        </row>
        <row r="1777">
          <cell r="C1777" t="str">
            <v>Pengisian Tangki / jam</v>
          </cell>
          <cell r="G1777" t="str">
            <v>n</v>
          </cell>
          <cell r="H1777">
            <v>3</v>
          </cell>
          <cell r="I1777" t="str">
            <v>kali</v>
          </cell>
        </row>
        <row r="1778">
          <cell r="C1778" t="str">
            <v>Faktor efisiensi alat</v>
          </cell>
          <cell r="G1778" t="str">
            <v>Fa</v>
          </cell>
          <cell r="H1778">
            <v>0.83</v>
          </cell>
          <cell r="I1778" t="str">
            <v>-</v>
          </cell>
        </row>
        <row r="1780">
          <cell r="C1780" t="str">
            <v>Kapasitas Produksi / Jam   =</v>
          </cell>
          <cell r="E1780" t="str">
            <v>V  x  n x Fa</v>
          </cell>
          <cell r="G1780" t="str">
            <v>Q5</v>
          </cell>
          <cell r="H1780">
            <v>142.28571428571425</v>
          </cell>
          <cell r="I1780" t="str">
            <v>M3</v>
          </cell>
        </row>
        <row r="1781">
          <cell r="E1781" t="str">
            <v xml:space="preserve">     Wc</v>
          </cell>
        </row>
        <row r="1783">
          <cell r="C1783" t="str">
            <v>Koefisien Alat / m3</v>
          </cell>
          <cell r="D1783" t="str">
            <v xml:space="preserve"> =  1  :  Q5</v>
          </cell>
          <cell r="G1783" t="str">
            <v>(E23)</v>
          </cell>
          <cell r="H1783">
            <v>7.0281124497991983E-3</v>
          </cell>
          <cell r="I1783" t="str">
            <v>Jam</v>
          </cell>
        </row>
        <row r="1785">
          <cell r="A1785" t="str">
            <v>2.f.</v>
          </cell>
          <cell r="C1785" t="str">
            <v>ALAT  BANTU</v>
          </cell>
        </row>
        <row r="1786">
          <cell r="C1786" t="str">
            <v>Diperlukan alat-alat bantu kecil</v>
          </cell>
          <cell r="J1786" t="str">
            <v>Lump Sump</v>
          </cell>
        </row>
        <row r="1787">
          <cell r="C1787" t="str">
            <v>- Sekop    =         3   buah</v>
          </cell>
        </row>
        <row r="1791">
          <cell r="J1791" t="str">
            <v>Berlanjut ke halaman berikut</v>
          </cell>
        </row>
        <row r="1792">
          <cell r="A1792" t="str">
            <v>ITEM PEMBAYARAN NO.</v>
          </cell>
          <cell r="D1792" t="str">
            <v>:  3.2 (3)</v>
          </cell>
          <cell r="J1792" t="str">
            <v>Analisa EI-323</v>
          </cell>
        </row>
        <row r="1793">
          <cell r="A1793" t="str">
            <v>JENIS PEKERJAAN</v>
          </cell>
          <cell r="D1793" t="str">
            <v>:  Timbunan Pilihan</v>
          </cell>
        </row>
        <row r="1794">
          <cell r="A1794" t="str">
            <v>SATUAN PEMBAYARAN</v>
          </cell>
          <cell r="D1794" t="str">
            <v>:  M3</v>
          </cell>
          <cell r="H1794" t="str">
            <v xml:space="preserve">         URAIAN ANALISA HARGA SATUAN</v>
          </cell>
        </row>
        <row r="1795">
          <cell r="J1795" t="str">
            <v>Lanjutan</v>
          </cell>
        </row>
        <row r="1797">
          <cell r="A1797" t="str">
            <v>No.</v>
          </cell>
          <cell r="C1797" t="str">
            <v>U R A I A N</v>
          </cell>
          <cell r="G1797" t="str">
            <v>KODE</v>
          </cell>
          <cell r="H1797" t="str">
            <v>KOEF.</v>
          </cell>
          <cell r="I1797" t="str">
            <v>SATUAN</v>
          </cell>
          <cell r="J1797" t="str">
            <v>KETERANGAN</v>
          </cell>
        </row>
        <row r="1800">
          <cell r="A1800" t="str">
            <v xml:space="preserve">   3.</v>
          </cell>
          <cell r="C1800" t="str">
            <v>TENAGA</v>
          </cell>
        </row>
        <row r="1801">
          <cell r="C1801" t="str">
            <v>Produksi menentukan : DUMP TRUCK</v>
          </cell>
          <cell r="G1801" t="str">
            <v>Q1</v>
          </cell>
          <cell r="H1801">
            <v>0.40310830500242839</v>
          </cell>
          <cell r="I1801" t="str">
            <v>M3/Jam</v>
          </cell>
        </row>
        <row r="1802">
          <cell r="C1802" t="str">
            <v>Produksi Timbunan / hari  =  Tk x Q1</v>
          </cell>
          <cell r="G1802" t="str">
            <v>Qt</v>
          </cell>
          <cell r="H1802">
            <v>2.8217581350169989</v>
          </cell>
          <cell r="I1802" t="str">
            <v>M3</v>
          </cell>
        </row>
        <row r="1803">
          <cell r="C1803" t="str">
            <v>Kebutuhan tenaga :</v>
          </cell>
        </row>
        <row r="1804">
          <cell r="D1804" t="str">
            <v>- Pekerja</v>
          </cell>
          <cell r="G1804" t="str">
            <v>P</v>
          </cell>
          <cell r="H1804">
            <v>4</v>
          </cell>
          <cell r="I1804" t="str">
            <v>orang</v>
          </cell>
        </row>
        <row r="1805">
          <cell r="D1805" t="str">
            <v>- Mandor</v>
          </cell>
          <cell r="G1805" t="str">
            <v>M</v>
          </cell>
          <cell r="H1805">
            <v>1</v>
          </cell>
          <cell r="I1805" t="str">
            <v>orang</v>
          </cell>
        </row>
        <row r="1808">
          <cell r="C1808" t="str">
            <v>Koefisien tenaga / M3   :</v>
          </cell>
        </row>
        <row r="1809">
          <cell r="D1809" t="str">
            <v>- Pekerja</v>
          </cell>
          <cell r="E1809" t="str">
            <v>= (Tk x P) : Qt</v>
          </cell>
          <cell r="G1809" t="str">
            <v>(L01)</v>
          </cell>
          <cell r="H1809">
            <v>9.9228915662650596</v>
          </cell>
          <cell r="I1809" t="str">
            <v>Jam</v>
          </cell>
        </row>
        <row r="1810">
          <cell r="D1810" t="str">
            <v>- Mandor</v>
          </cell>
          <cell r="E1810" t="str">
            <v>= (Tk x M) : Qt</v>
          </cell>
          <cell r="G1810" t="str">
            <v>(L03)</v>
          </cell>
          <cell r="H1810">
            <v>2.4807228915662649</v>
          </cell>
          <cell r="I1810" t="str">
            <v>Jam</v>
          </cell>
        </row>
        <row r="1813">
          <cell r="A1813" t="str">
            <v>4.</v>
          </cell>
          <cell r="C1813" t="str">
            <v>HARGA DASAR SATUAN UPAH, BAHAN DAN ALAT</v>
          </cell>
        </row>
        <row r="1814">
          <cell r="C1814" t="str">
            <v>Lihat lampiran.</v>
          </cell>
        </row>
        <row r="1817">
          <cell r="A1817" t="str">
            <v>5.</v>
          </cell>
          <cell r="C1817" t="str">
            <v>ANALISA HARGA SATUAN PEKERJAAN</v>
          </cell>
        </row>
        <row r="1818">
          <cell r="C1818" t="str">
            <v>Lihat perhitungan dalam FORMULIR STANDAR UNTUK</v>
          </cell>
        </row>
        <row r="1819">
          <cell r="C1819" t="str">
            <v>PEREKEMAN ANALISA MASING-MASING HARGA</v>
          </cell>
        </row>
        <row r="1820">
          <cell r="C1820" t="str">
            <v>SATUAN.</v>
          </cell>
        </row>
        <row r="1821">
          <cell r="C1821" t="str">
            <v>Didapat Harga Satuan Pekerjaan :</v>
          </cell>
        </row>
        <row r="1823">
          <cell r="C1823" t="str">
            <v xml:space="preserve">Rp.  </v>
          </cell>
          <cell r="D1823">
            <v>501114.46814012952</v>
          </cell>
          <cell r="E1823" t="str">
            <v xml:space="preserve"> / M3.</v>
          </cell>
        </row>
        <row r="1826">
          <cell r="A1826" t="str">
            <v>6.</v>
          </cell>
          <cell r="C1826" t="str">
            <v>WAKTU PELAKSANAAN YANG DIPERLUKAN</v>
          </cell>
        </row>
        <row r="1827">
          <cell r="C1827" t="str">
            <v>Masa Pelaksanaan :</v>
          </cell>
          <cell r="D1827" t="str">
            <v>. . . . . . . . . . . .</v>
          </cell>
          <cell r="E1827" t="str">
            <v>bulan</v>
          </cell>
        </row>
        <row r="1829">
          <cell r="A1829" t="str">
            <v>7.</v>
          </cell>
          <cell r="C1829" t="str">
            <v>VOLUME PEKERJAAN YANG DIPERLUKAN</v>
          </cell>
        </row>
        <row r="1830">
          <cell r="C1830" t="str">
            <v>Volume pekerjaan  :</v>
          </cell>
          <cell r="D1830">
            <v>1</v>
          </cell>
          <cell r="E1830" t="str">
            <v>M3</v>
          </cell>
        </row>
        <row r="1851">
          <cell r="A1851" t="str">
            <v>ITEM PEMBAYARAN NO.</v>
          </cell>
          <cell r="D1851" t="str">
            <v>:  3.2 (4)</v>
          </cell>
          <cell r="J1851" t="str">
            <v>Analisa EI-324</v>
          </cell>
        </row>
        <row r="1852">
          <cell r="A1852" t="str">
            <v>JENIS PEKERJAAN</v>
          </cell>
          <cell r="D1852" t="str">
            <v>:  Timb. Pilihan Di Atas Tnh. Rawa</v>
          </cell>
        </row>
        <row r="1853">
          <cell r="A1853" t="str">
            <v>SATUAN PEMBAYARAN</v>
          </cell>
          <cell r="D1853" t="str">
            <v>:  M3</v>
          </cell>
          <cell r="H1853" t="str">
            <v xml:space="preserve">         URAIAN ANALISA HARGA SATUAN</v>
          </cell>
        </row>
        <row r="1856">
          <cell r="A1856" t="str">
            <v>No.</v>
          </cell>
          <cell r="C1856" t="str">
            <v>U R A I A N</v>
          </cell>
          <cell r="G1856" t="str">
            <v>KODE</v>
          </cell>
          <cell r="H1856" t="str">
            <v>KOEF.</v>
          </cell>
          <cell r="I1856" t="str">
            <v>SATUAN</v>
          </cell>
          <cell r="J1856" t="str">
            <v>KETERANGAN</v>
          </cell>
        </row>
        <row r="1859">
          <cell r="A1859" t="str">
            <v>I.</v>
          </cell>
          <cell r="C1859" t="str">
            <v>ASUMSI</v>
          </cell>
        </row>
        <row r="1860">
          <cell r="A1860">
            <v>1</v>
          </cell>
          <cell r="C1860" t="str">
            <v>Pekerjaan dilakukan secara mekanis</v>
          </cell>
        </row>
        <row r="1861">
          <cell r="A1861">
            <v>2</v>
          </cell>
          <cell r="C1861" t="str">
            <v>Lokasi pekerjaan : di atas tanah rawa</v>
          </cell>
        </row>
        <row r="1862">
          <cell r="A1862">
            <v>3</v>
          </cell>
          <cell r="C1862" t="str">
            <v>Kondisi Jalan   :  sedang / baik</v>
          </cell>
        </row>
        <row r="1863">
          <cell r="A1863">
            <v>4</v>
          </cell>
          <cell r="C1863" t="str">
            <v>Jam kerja efektif per-hari</v>
          </cell>
          <cell r="G1863" t="str">
            <v>Tk</v>
          </cell>
          <cell r="H1863">
            <v>7</v>
          </cell>
          <cell r="I1863" t="str">
            <v>Jam</v>
          </cell>
        </row>
        <row r="1864">
          <cell r="A1864">
            <v>5</v>
          </cell>
          <cell r="C1864" t="str">
            <v>Faktor pengembangan bahan</v>
          </cell>
          <cell r="G1864" t="str">
            <v>Fk</v>
          </cell>
          <cell r="H1864">
            <v>1.2</v>
          </cell>
          <cell r="I1864" t="str">
            <v>-</v>
          </cell>
        </row>
        <row r="1867">
          <cell r="A1867" t="str">
            <v>II.</v>
          </cell>
          <cell r="C1867" t="str">
            <v>URUTAN KERJA</v>
          </cell>
        </row>
        <row r="1869">
          <cell r="A1869">
            <v>1</v>
          </cell>
          <cell r="C1869" t="str">
            <v>Whell Loader memuat ke dalam Dump Truck</v>
          </cell>
        </row>
        <row r="1870">
          <cell r="A1870">
            <v>2</v>
          </cell>
          <cell r="C1870" t="str">
            <v>Dump Truck mengangkut material pilihan</v>
          </cell>
        </row>
        <row r="1871">
          <cell r="C1871" t="str">
            <v>ke lapangan dimana : jarak quari ke lapangan</v>
          </cell>
          <cell r="G1871" t="str">
            <v>L</v>
          </cell>
          <cell r="H1871">
            <v>10</v>
          </cell>
          <cell r="I1871" t="str">
            <v>Km</v>
          </cell>
        </row>
        <row r="1872">
          <cell r="A1872">
            <v>3</v>
          </cell>
          <cell r="C1872" t="str">
            <v>Dump Truck menuang material pilihan di lokasi rawa</v>
          </cell>
        </row>
        <row r="1873">
          <cell r="C1873" t="str">
            <v>yang telah ditetapkan mulai dari tepian rawa hingga</v>
          </cell>
        </row>
        <row r="1874">
          <cell r="C1874" t="str">
            <v>permukaan timbunan mencapai permukaan air rawa.</v>
          </cell>
        </row>
        <row r="1875">
          <cell r="A1875">
            <v>4</v>
          </cell>
          <cell r="C1875" t="str">
            <v>Sekelompok pekerja merapikan timbunan</v>
          </cell>
        </row>
        <row r="1876">
          <cell r="A1876">
            <v>5</v>
          </cell>
          <cell r="C1876" t="str">
            <v>Geotekstil atau batangan kayu (bila diperlukan)</v>
          </cell>
        </row>
        <row r="1877">
          <cell r="C1877" t="str">
            <v>dianggap telah terpasang</v>
          </cell>
        </row>
        <row r="1879">
          <cell r="A1879" t="str">
            <v>III.</v>
          </cell>
          <cell r="C1879" t="str">
            <v>PEMAKAIAN BAHAN, ALAT DAN TENAGA</v>
          </cell>
        </row>
        <row r="1880">
          <cell r="A1880" t="str">
            <v xml:space="preserve">   1.</v>
          </cell>
          <cell r="C1880" t="str">
            <v>BAHAN</v>
          </cell>
        </row>
        <row r="1881">
          <cell r="A1881" t="str">
            <v>1.a.</v>
          </cell>
          <cell r="C1881" t="str">
            <v>Bahan pilihan</v>
          </cell>
          <cell r="G1881" t="str">
            <v>(M09)</v>
          </cell>
          <cell r="H1881">
            <v>1</v>
          </cell>
          <cell r="I1881" t="str">
            <v>M3</v>
          </cell>
        </row>
        <row r="1883">
          <cell r="A1883" t="str">
            <v xml:space="preserve">   2.</v>
          </cell>
          <cell r="C1883" t="str">
            <v>ALAT</v>
          </cell>
        </row>
        <row r="1885">
          <cell r="A1885" t="str">
            <v xml:space="preserve">   2.a.</v>
          </cell>
          <cell r="C1885" t="str">
            <v>DUMP TRUCK</v>
          </cell>
          <cell r="G1885" t="str">
            <v>(E09)</v>
          </cell>
        </row>
        <row r="1886">
          <cell r="C1886" t="str">
            <v>Kapasitas bak</v>
          </cell>
          <cell r="G1886" t="str">
            <v>V</v>
          </cell>
          <cell r="H1886">
            <v>1.9444444444444444</v>
          </cell>
          <cell r="I1886" t="str">
            <v>M3</v>
          </cell>
        </row>
        <row r="1887">
          <cell r="C1887" t="str">
            <v>Faktor  efisiensi alat</v>
          </cell>
          <cell r="G1887" t="str">
            <v>Fa</v>
          </cell>
          <cell r="H1887">
            <v>0.83</v>
          </cell>
          <cell r="I1887" t="str">
            <v>-</v>
          </cell>
          <cell r="Q1887" t="str">
            <v xml:space="preserve">JUMLAH HARGA BAHAN   </v>
          </cell>
          <cell r="U1887">
            <v>25000</v>
          </cell>
        </row>
        <row r="1888">
          <cell r="C1888" t="str">
            <v>Kecepatan rata-rata bermuatan</v>
          </cell>
          <cell r="G1888" t="str">
            <v>v1</v>
          </cell>
          <cell r="H1888">
            <v>45</v>
          </cell>
          <cell r="I1888" t="str">
            <v>KM/Jam</v>
          </cell>
        </row>
        <row r="1889">
          <cell r="C1889" t="str">
            <v>Kecepatan rata-rata kosong</v>
          </cell>
          <cell r="G1889" t="str">
            <v>v2</v>
          </cell>
          <cell r="H1889">
            <v>60</v>
          </cell>
          <cell r="I1889" t="str">
            <v>KM/Jam</v>
          </cell>
          <cell r="L1889" t="str">
            <v>C.</v>
          </cell>
          <cell r="N1889" t="str">
            <v>PERALATAN</v>
          </cell>
        </row>
        <row r="1890">
          <cell r="C1890" t="str">
            <v>Waktusiklus :</v>
          </cell>
          <cell r="G1890" t="str">
            <v>Ts2</v>
          </cell>
          <cell r="L1890" t="str">
            <v>1.</v>
          </cell>
          <cell r="N1890" t="str">
            <v>Dump Truck</v>
          </cell>
          <cell r="O1890" t="str">
            <v>(E08)</v>
          </cell>
          <cell r="P1890" t="str">
            <v>Jam</v>
          </cell>
          <cell r="Q1890">
            <v>0.27194492254733216</v>
          </cell>
          <cell r="R1890">
            <v>153645.58193291764</v>
          </cell>
          <cell r="U1890">
            <v>41783.135878487068</v>
          </cell>
        </row>
        <row r="1891">
          <cell r="C1891" t="str">
            <v>-  Waktu tempuh isi   = (L : v1) x 60</v>
          </cell>
          <cell r="G1891" t="str">
            <v>T1</v>
          </cell>
          <cell r="H1891">
            <v>13.333333333333332</v>
          </cell>
          <cell r="I1891" t="str">
            <v>menit</v>
          </cell>
          <cell r="L1891" t="str">
            <v>2.</v>
          </cell>
          <cell r="N1891" t="str">
            <v>Whell  Loader</v>
          </cell>
          <cell r="O1891" t="str">
            <v>(E15)</v>
          </cell>
          <cell r="P1891" t="str">
            <v>Jam</v>
          </cell>
          <cell r="Q1891">
            <v>1.4874312063067082E-2</v>
          </cell>
          <cell r="R1891">
            <v>163808.13869490434</v>
          </cell>
          <cell r="U1891">
            <v>2436.5333734181813</v>
          </cell>
        </row>
        <row r="1892">
          <cell r="C1892" t="str">
            <v>-  Waktu tempuh kosong   = (L : v2) x 60</v>
          </cell>
          <cell r="G1892" t="str">
            <v>T2</v>
          </cell>
          <cell r="H1892">
            <v>10</v>
          </cell>
          <cell r="I1892" t="str">
            <v>menit</v>
          </cell>
          <cell r="L1892" t="str">
            <v>3.</v>
          </cell>
          <cell r="N1892" t="str">
            <v>Alat  Bantu</v>
          </cell>
          <cell r="P1892" t="str">
            <v>Ls</v>
          </cell>
          <cell r="Q1892">
            <v>1</v>
          </cell>
          <cell r="R1892">
            <v>100</v>
          </cell>
          <cell r="U1892">
            <v>100</v>
          </cell>
        </row>
        <row r="1893">
          <cell r="C1893" t="str">
            <v>- Lain-lain</v>
          </cell>
          <cell r="G1893" t="str">
            <v>T3</v>
          </cell>
          <cell r="H1893">
            <v>3</v>
          </cell>
          <cell r="I1893" t="str">
            <v>menit</v>
          </cell>
        </row>
        <row r="1894">
          <cell r="G1894" t="str">
            <v>Ts1</v>
          </cell>
          <cell r="H1894">
            <v>26.333333333333332</v>
          </cell>
          <cell r="I1894" t="str">
            <v>menit</v>
          </cell>
        </row>
        <row r="1896">
          <cell r="C1896" t="str">
            <v>Kapasitas Produksi / Jam   =</v>
          </cell>
          <cell r="E1896" t="str">
            <v>V x Fa x 60</v>
          </cell>
          <cell r="G1896" t="str">
            <v>Q1</v>
          </cell>
          <cell r="H1896">
            <v>3.6772151898734178</v>
          </cell>
          <cell r="I1896" t="str">
            <v>M3/Jam</v>
          </cell>
        </row>
        <row r="1897">
          <cell r="E1897" t="str">
            <v>Ts1</v>
          </cell>
        </row>
        <row r="1898">
          <cell r="Q1898" t="str">
            <v xml:space="preserve">JUMLAH HARGA PERALATAN   </v>
          </cell>
          <cell r="U1898">
            <v>44319.669251905252</v>
          </cell>
        </row>
        <row r="1899">
          <cell r="C1899" t="str">
            <v>Koefisien Alat / M3</v>
          </cell>
          <cell r="D1899" t="str">
            <v xml:space="preserve"> =  1  :  Q1</v>
          </cell>
          <cell r="G1899" t="str">
            <v>(E08)</v>
          </cell>
          <cell r="H1899">
            <v>0.27194492254733216</v>
          </cell>
          <cell r="I1899" t="str">
            <v>Jam</v>
          </cell>
        </row>
        <row r="1900">
          <cell r="L1900" t="str">
            <v>D.</v>
          </cell>
          <cell r="N1900" t="str">
            <v>JUMLAH HARGA TENAGA, BAHAN DAN PERALATAN  ( A + B + C )</v>
          </cell>
          <cell r="U1900">
            <v>71747.748529013697</v>
          </cell>
        </row>
        <row r="1901">
          <cell r="L1901" t="str">
            <v>E.</v>
          </cell>
          <cell r="N1901" t="str">
            <v>OVERHEAD &amp; PROFIT</v>
          </cell>
          <cell r="P1901">
            <v>10</v>
          </cell>
          <cell r="Q1901" t="str">
            <v>%  x  D</v>
          </cell>
          <cell r="U1901">
            <v>7174.7748529013697</v>
          </cell>
        </row>
        <row r="1902">
          <cell r="A1902" t="str">
            <v>2.b.</v>
          </cell>
          <cell r="C1902" t="str">
            <v>ALAT  BANTU</v>
          </cell>
          <cell r="L1902" t="str">
            <v>F.</v>
          </cell>
          <cell r="N1902" t="str">
            <v>HARGA SATUAN PEKERJAAN  ( D + E )</v>
          </cell>
          <cell r="U1902">
            <v>78922.52338191506</v>
          </cell>
        </row>
        <row r="1903">
          <cell r="C1903" t="str">
            <v>Diperlukan alat-alat bantu kecil</v>
          </cell>
          <cell r="J1903" t="str">
            <v>Lump Sump</v>
          </cell>
          <cell r="L1903" t="str">
            <v>Note: 1</v>
          </cell>
          <cell r="N1903" t="str">
            <v>SATUAN dapat berdasarkan atas jam operasi untuk Tenaga Kerja dan Peralatan, volume dan/atau ukuran</v>
          </cell>
        </row>
        <row r="1904">
          <cell r="C1904" t="str">
            <v>- Sekop    =         3   buah</v>
          </cell>
          <cell r="N1904" t="str">
            <v>berat untuk bahan-bahan.</v>
          </cell>
        </row>
        <row r="1905">
          <cell r="L1905">
            <v>2</v>
          </cell>
          <cell r="N1905" t="str">
            <v>Kuantitas satuan adalah kuantitas setiap komponen untuk menyelesaikan satu satuan pekerjaan dari nomor</v>
          </cell>
        </row>
        <row r="1906">
          <cell r="N1906" t="str">
            <v>mata pembayaran.</v>
          </cell>
        </row>
        <row r="1907">
          <cell r="L1907">
            <v>3</v>
          </cell>
          <cell r="N1907" t="str">
            <v>Biaya satuan untuk peralatan sudah termasuk bahan bakar, bahan habis dipakai dan operator.</v>
          </cell>
        </row>
        <row r="1908">
          <cell r="L1908">
            <v>4</v>
          </cell>
          <cell r="N1908" t="str">
            <v>Biaya satuan sudah termasuk pengeluaran untuk seluruh pajak yang berkaitan (tetapi tidak termasuk PPN</v>
          </cell>
        </row>
        <row r="1909">
          <cell r="N1909" t="str">
            <v>yang dibayar dari kontrak) dan biaya-biaya lainnya.</v>
          </cell>
        </row>
        <row r="1911">
          <cell r="J1911" t="str">
            <v>Berlanjut ke halaman berikut</v>
          </cell>
        </row>
        <row r="1912">
          <cell r="A1912" t="str">
            <v>ITEM PEMBAYARAN NO.</v>
          </cell>
          <cell r="D1912" t="str">
            <v>:  3.2 (4)</v>
          </cell>
          <cell r="J1912" t="str">
            <v>Analisa EI-324</v>
          </cell>
        </row>
        <row r="1913">
          <cell r="A1913" t="str">
            <v>JENIS PEKERJAAN</v>
          </cell>
          <cell r="D1913" t="str">
            <v>:  Timb. Pilihan Di Atas Tnh. Rawa</v>
          </cell>
        </row>
        <row r="1914">
          <cell r="A1914" t="str">
            <v>SATUAN PEMBAYARAN</v>
          </cell>
          <cell r="D1914" t="str">
            <v>:  M3</v>
          </cell>
          <cell r="H1914" t="str">
            <v xml:space="preserve">         URAIAN ANALISA HARGA SATUAN</v>
          </cell>
        </row>
        <row r="1915">
          <cell r="J1915" t="str">
            <v>Lanjutan</v>
          </cell>
        </row>
        <row r="1917">
          <cell r="A1917" t="str">
            <v>No.</v>
          </cell>
          <cell r="C1917" t="str">
            <v>U R A I A N</v>
          </cell>
          <cell r="G1917" t="str">
            <v>KODE</v>
          </cell>
          <cell r="H1917" t="str">
            <v>KOEF.</v>
          </cell>
          <cell r="I1917" t="str">
            <v>SATUAN</v>
          </cell>
          <cell r="J1917" t="str">
            <v>KETERANGAN</v>
          </cell>
        </row>
        <row r="1920">
          <cell r="A1920" t="str">
            <v>2.c.</v>
          </cell>
          <cell r="C1920" t="str">
            <v>WHELL  LOADER</v>
          </cell>
          <cell r="G1920" t="str">
            <v>(E15)</v>
          </cell>
        </row>
        <row r="1921">
          <cell r="C1921" t="str">
            <v>Kapasitas  Bucket</v>
          </cell>
          <cell r="G1921" t="str">
            <v>V</v>
          </cell>
          <cell r="H1921">
            <v>1.5</v>
          </cell>
          <cell r="I1921" t="str">
            <v>M3</v>
          </cell>
        </row>
        <row r="1922">
          <cell r="C1922" t="str">
            <v>Faktor Bucket</v>
          </cell>
          <cell r="G1922" t="str">
            <v>Fb</v>
          </cell>
          <cell r="H1922">
            <v>0.9</v>
          </cell>
          <cell r="I1922" t="str">
            <v>-</v>
          </cell>
        </row>
        <row r="1923">
          <cell r="C1923" t="str">
            <v>Faktor Efisiensi Alat</v>
          </cell>
          <cell r="G1923" t="str">
            <v>Fa</v>
          </cell>
          <cell r="H1923">
            <v>0.83</v>
          </cell>
          <cell r="I1923" t="str">
            <v>-</v>
          </cell>
        </row>
        <row r="1924">
          <cell r="C1924" t="str">
            <v>Waktu sklus</v>
          </cell>
          <cell r="G1924" t="str">
            <v>Ts1</v>
          </cell>
          <cell r="I1924" t="str">
            <v>menit</v>
          </cell>
        </row>
        <row r="1925">
          <cell r="C1925" t="str">
            <v>- Muat</v>
          </cell>
          <cell r="G1925" t="str">
            <v>T1</v>
          </cell>
          <cell r="H1925">
            <v>0.5</v>
          </cell>
          <cell r="I1925" t="str">
            <v>menit</v>
          </cell>
        </row>
        <row r="1926">
          <cell r="C1926" t="str">
            <v>- Lain-lain</v>
          </cell>
          <cell r="G1926" t="str">
            <v>T2</v>
          </cell>
          <cell r="H1926">
            <v>0.5</v>
          </cell>
          <cell r="I1926" t="str">
            <v>menit</v>
          </cell>
        </row>
        <row r="1927">
          <cell r="G1927" t="str">
            <v>Ts2</v>
          </cell>
          <cell r="H1927">
            <v>1</v>
          </cell>
          <cell r="I1927" t="str">
            <v>menit</v>
          </cell>
        </row>
        <row r="1929">
          <cell r="C1929" t="str">
            <v>Kapasitas Produksi / Jam =</v>
          </cell>
          <cell r="E1929" t="str">
            <v>V  x  Fb x Fa x 60</v>
          </cell>
          <cell r="G1929" t="str">
            <v>Q2</v>
          </cell>
          <cell r="H1929">
            <v>67.23</v>
          </cell>
          <cell r="I1929" t="str">
            <v>M3</v>
          </cell>
        </row>
        <row r="1930">
          <cell r="E1930" t="str">
            <v>Ts1</v>
          </cell>
        </row>
        <row r="1932">
          <cell r="C1932" t="str">
            <v>Koefisienalat / M3</v>
          </cell>
          <cell r="D1932" t="str">
            <v xml:space="preserve"> =   1 : Q2</v>
          </cell>
          <cell r="G1932" t="str">
            <v>(E15)</v>
          </cell>
          <cell r="H1932">
            <v>1.4874312063067082E-2</v>
          </cell>
          <cell r="I1932" t="str">
            <v>Jam</v>
          </cell>
        </row>
        <row r="1934">
          <cell r="A1934" t="str">
            <v xml:space="preserve">   3.</v>
          </cell>
          <cell r="C1934" t="str">
            <v>TENAGA</v>
          </cell>
        </row>
        <row r="1935">
          <cell r="C1935" t="str">
            <v>Produksi menentukan : DUMP TRUCK</v>
          </cell>
          <cell r="G1935" t="str">
            <v>Q1</v>
          </cell>
          <cell r="H1935">
            <v>3.6772151898734178</v>
          </cell>
          <cell r="I1935" t="str">
            <v>M3/Jam</v>
          </cell>
        </row>
        <row r="1936">
          <cell r="C1936" t="str">
            <v>Produksi Timbunan / hari  =  Tk x Q1</v>
          </cell>
          <cell r="G1936" t="str">
            <v>Qt</v>
          </cell>
          <cell r="H1936">
            <v>25.740506329113924</v>
          </cell>
          <cell r="I1936" t="str">
            <v>M3</v>
          </cell>
        </row>
        <row r="1937">
          <cell r="C1937" t="str">
            <v>Asumsi permukaan hamparan di permukaan rawa :</v>
          </cell>
        </row>
        <row r="1939">
          <cell r="C1939" t="str">
            <v>Kebutuhan tenaga :</v>
          </cell>
        </row>
        <row r="1940">
          <cell r="D1940" t="str">
            <v>- Pekerja</v>
          </cell>
          <cell r="G1940" t="str">
            <v>P</v>
          </cell>
          <cell r="H1940">
            <v>2</v>
          </cell>
          <cell r="I1940" t="str">
            <v>orang</v>
          </cell>
        </row>
        <row r="1941">
          <cell r="D1941" t="str">
            <v>- Mandor</v>
          </cell>
          <cell r="G1941" t="str">
            <v>M</v>
          </cell>
          <cell r="H1941">
            <v>1</v>
          </cell>
          <cell r="I1941" t="str">
            <v>orang</v>
          </cell>
        </row>
        <row r="1944">
          <cell r="C1944" t="str">
            <v>Koefisien tenaga / M3   :</v>
          </cell>
        </row>
        <row r="1945">
          <cell r="D1945" t="str">
            <v>- Pekerja</v>
          </cell>
          <cell r="E1945" t="str">
            <v>= (Tk x P) : Qt</v>
          </cell>
          <cell r="G1945" t="str">
            <v>(L01)</v>
          </cell>
          <cell r="H1945">
            <v>0.54388984509466443</v>
          </cell>
          <cell r="I1945" t="str">
            <v>Jam</v>
          </cell>
        </row>
        <row r="1946">
          <cell r="D1946" t="str">
            <v>- Mandor</v>
          </cell>
          <cell r="E1946" t="str">
            <v>= (Tk x M) : Qt</v>
          </cell>
          <cell r="G1946" t="str">
            <v>(L02)</v>
          </cell>
          <cell r="H1946">
            <v>0.27194492254733221</v>
          </cell>
          <cell r="I1946" t="str">
            <v>Jam</v>
          </cell>
        </row>
        <row r="1949">
          <cell r="A1949" t="str">
            <v>4.</v>
          </cell>
          <cell r="C1949" t="str">
            <v>HARGA DASAR SATUAN UPAH, BAHAN DAN ALAT</v>
          </cell>
        </row>
        <row r="1950">
          <cell r="C1950" t="str">
            <v>Lihat lampiran.</v>
          </cell>
        </row>
        <row r="1953">
          <cell r="A1953" t="str">
            <v>5.</v>
          </cell>
          <cell r="C1953" t="str">
            <v>ANALISA HARGA SATUAN PEKERJAAN</v>
          </cell>
        </row>
        <row r="1954">
          <cell r="C1954" t="str">
            <v>Lihat perhitungan dalam FORMULIR STANDAR UNTUK</v>
          </cell>
        </row>
        <row r="1955">
          <cell r="C1955" t="str">
            <v>PEREKEMAN ANALISA MASING-MASING HARGA</v>
          </cell>
        </row>
        <row r="1956">
          <cell r="C1956" t="str">
            <v>SATUAN.</v>
          </cell>
        </row>
        <row r="1957">
          <cell r="C1957" t="str">
            <v>Didapat Harga Satuan Pekerjaan :</v>
          </cell>
        </row>
        <row r="1959">
          <cell r="C1959" t="str">
            <v xml:space="preserve">Rp.  </v>
          </cell>
          <cell r="D1959">
            <v>78922.52338191506</v>
          </cell>
          <cell r="E1959" t="str">
            <v xml:space="preserve"> / M3</v>
          </cell>
        </row>
        <row r="1962">
          <cell r="A1962" t="str">
            <v>6.</v>
          </cell>
          <cell r="C1962" t="str">
            <v>WAKTU PELAKSANAAN YANG DIPERLUKAN</v>
          </cell>
        </row>
        <row r="1963">
          <cell r="C1963" t="str">
            <v>Masa Pelaksanaan :</v>
          </cell>
          <cell r="D1963" t="str">
            <v>. . . . . . . . . . . .</v>
          </cell>
          <cell r="E1963" t="str">
            <v>bulan</v>
          </cell>
        </row>
        <row r="1965">
          <cell r="A1965" t="str">
            <v>7.</v>
          </cell>
          <cell r="C1965" t="str">
            <v>VOLUME PEKERJAAN YANG DIPERLUKAN</v>
          </cell>
        </row>
        <row r="1966">
          <cell r="C1966" t="str">
            <v>Volume pekerjaan  :</v>
          </cell>
          <cell r="D1966">
            <v>1</v>
          </cell>
          <cell r="E1966" t="str">
            <v>M3</v>
          </cell>
        </row>
        <row r="1971">
          <cell r="T1971" t="str">
            <v>Analisa EI-331</v>
          </cell>
        </row>
        <row r="1973">
          <cell r="A1973" t="str">
            <v>ITEM PEMBAYARAN NO.</v>
          </cell>
          <cell r="D1973" t="str">
            <v>:  3.3 (1)</v>
          </cell>
          <cell r="J1973" t="str">
            <v>Analisa EI-331</v>
          </cell>
          <cell r="L1973" t="str">
            <v>FORMULIR STANDAR UNTUK</v>
          </cell>
        </row>
        <row r="1974">
          <cell r="A1974" t="str">
            <v>JENIS PEKERJAAN</v>
          </cell>
          <cell r="D1974" t="str">
            <v>:  Penyiapan Badan Jalan pada Galian</v>
          </cell>
          <cell r="L1974" t="str">
            <v>PEREKAMAN ANALISA MASING-MASING HARGA SATUAN</v>
          </cell>
        </row>
        <row r="1975">
          <cell r="A1975" t="str">
            <v>SATUAN PEMBAYARAN</v>
          </cell>
          <cell r="D1975" t="str">
            <v>:  M2</v>
          </cell>
          <cell r="F1975" t="str">
            <v>Biasa</v>
          </cell>
          <cell r="H1975" t="str">
            <v xml:space="preserve">         URAIAN ANALISA HARGA SATUAN</v>
          </cell>
          <cell r="L1975">
            <v>0</v>
          </cell>
        </row>
        <row r="1978">
          <cell r="A1978" t="str">
            <v>No.</v>
          </cell>
          <cell r="C1978" t="str">
            <v>U R A I A N</v>
          </cell>
          <cell r="G1978" t="str">
            <v>KODE</v>
          </cell>
          <cell r="H1978" t="str">
            <v>KOEF.</v>
          </cell>
          <cell r="I1978" t="str">
            <v>SATUAN</v>
          </cell>
          <cell r="J1978" t="str">
            <v>KETERANGAN</v>
          </cell>
          <cell r="L1978" t="str">
            <v>PROYEK</v>
          </cell>
          <cell r="O1978" t="str">
            <v>:</v>
          </cell>
        </row>
        <row r="1979">
          <cell r="L1979" t="str">
            <v>No. PAKET KONTRAK</v>
          </cell>
          <cell r="O1979" t="str">
            <v>:</v>
          </cell>
        </row>
        <row r="1980">
          <cell r="L1980" t="str">
            <v>NAMA PAKET</v>
          </cell>
          <cell r="O1980" t="str">
            <v>:</v>
          </cell>
        </row>
        <row r="1981">
          <cell r="A1981" t="str">
            <v>I.</v>
          </cell>
          <cell r="C1981" t="str">
            <v>ASUMSI</v>
          </cell>
          <cell r="L1981" t="str">
            <v>PROP / KAB / KODYA</v>
          </cell>
          <cell r="O1981" t="str">
            <v>:</v>
          </cell>
        </row>
        <row r="1982">
          <cell r="A1982">
            <v>1</v>
          </cell>
          <cell r="C1982" t="str">
            <v>Pekerjaan dilaksanakan hanya pada tanah  galian</v>
          </cell>
          <cell r="L1982" t="str">
            <v>ITEM PEMBAYARAN NO.</v>
          </cell>
          <cell r="O1982" t="str">
            <v>:  3.3 (1)</v>
          </cell>
          <cell r="R1982" t="str">
            <v>PERKIRAAN VOL. PEK.</v>
          </cell>
          <cell r="T1982" t="str">
            <v>:</v>
          </cell>
          <cell r="U1982">
            <v>1</v>
          </cell>
        </row>
        <row r="1983">
          <cell r="A1983">
            <v>2</v>
          </cell>
          <cell r="C1983" t="str">
            <v>Pekerjaan dilakukan secara mekanis</v>
          </cell>
          <cell r="L1983" t="str">
            <v>JENIS PEKERJAAN</v>
          </cell>
          <cell r="O1983" t="str">
            <v>:  Penyiapan Badan Jalan pada Galian</v>
          </cell>
          <cell r="R1983" t="str">
            <v>TOTAL HARGA (Rp.)</v>
          </cell>
          <cell r="T1983" t="str">
            <v>:</v>
          </cell>
          <cell r="U1983">
            <v>809086.35646871035</v>
          </cell>
        </row>
        <row r="1984">
          <cell r="A1984">
            <v>3</v>
          </cell>
          <cell r="C1984" t="str">
            <v>Lokasi pekerjaan : sepanjang jalan</v>
          </cell>
          <cell r="L1984" t="str">
            <v>SATUAN PEMBAYARAN</v>
          </cell>
          <cell r="O1984" t="str">
            <v>:  M2</v>
          </cell>
          <cell r="Q1984" t="str">
            <v>Biasa</v>
          </cell>
          <cell r="R1984" t="str">
            <v>% THD. BIAYA PROYEK</v>
          </cell>
          <cell r="T1984" t="str">
            <v>:</v>
          </cell>
          <cell r="U1984" t="e">
            <v>#DIV/0!</v>
          </cell>
        </row>
        <row r="1985">
          <cell r="A1985">
            <v>4</v>
          </cell>
          <cell r="C1985" t="str">
            <v>Kondisi Jalan   : jelek / belum padat</v>
          </cell>
        </row>
        <row r="1986">
          <cell r="A1986">
            <v>5</v>
          </cell>
          <cell r="C1986" t="str">
            <v>Jam kerja efektif per-hari</v>
          </cell>
          <cell r="G1986" t="str">
            <v>Tk</v>
          </cell>
          <cell r="H1986">
            <v>7</v>
          </cell>
          <cell r="I1986" t="str">
            <v>Jam</v>
          </cell>
        </row>
        <row r="1987">
          <cell r="Q1987" t="str">
            <v>PERKIRAAN</v>
          </cell>
          <cell r="R1987" t="str">
            <v>HARGA</v>
          </cell>
          <cell r="S1987" t="str">
            <v>JUMLAH</v>
          </cell>
        </row>
        <row r="1988">
          <cell r="L1988" t="str">
            <v>NO.</v>
          </cell>
          <cell r="N1988" t="str">
            <v>KOMPONEN</v>
          </cell>
          <cell r="P1988" t="str">
            <v>SATUAN</v>
          </cell>
          <cell r="Q1988" t="str">
            <v>KUANTITAS</v>
          </cell>
          <cell r="R1988" t="str">
            <v>SATUAN</v>
          </cell>
          <cell r="S1988" t="str">
            <v>HARGA</v>
          </cell>
        </row>
        <row r="1989">
          <cell r="A1989" t="str">
            <v>II.</v>
          </cell>
          <cell r="C1989" t="str">
            <v>URUTAN KERJA</v>
          </cell>
          <cell r="R1989" t="str">
            <v>(Rp.)</v>
          </cell>
          <cell r="S1989" t="str">
            <v>(Rp.)</v>
          </cell>
        </row>
        <row r="1990">
          <cell r="A1990">
            <v>1</v>
          </cell>
          <cell r="C1990" t="str">
            <v>Motor Grader meratakan permukaan hasil galian</v>
          </cell>
        </row>
        <row r="1991">
          <cell r="A1991">
            <v>2</v>
          </cell>
          <cell r="C1991" t="str">
            <v>Vibro Roller memadatkan permukaan yang telah</v>
          </cell>
        </row>
        <row r="1992">
          <cell r="C1992" t="str">
            <v>dipotong/diratakan oleh Motor Grader</v>
          </cell>
          <cell r="L1992" t="str">
            <v>A.</v>
          </cell>
          <cell r="N1992" t="str">
            <v>TENAGA</v>
          </cell>
        </row>
        <row r="1993">
          <cell r="A1993">
            <v>3</v>
          </cell>
          <cell r="C1993" t="str">
            <v>Sekelompok pekerja akan membantu meratakan</v>
          </cell>
        </row>
        <row r="1994">
          <cell r="C1994" t="str">
            <v>badan jalan dengan alat bantu</v>
          </cell>
          <cell r="L1994" t="str">
            <v>1.</v>
          </cell>
          <cell r="N1994" t="str">
            <v>Pekerja</v>
          </cell>
          <cell r="O1994" t="str">
            <v>(L01)</v>
          </cell>
          <cell r="P1994" t="str">
            <v>jam</v>
          </cell>
          <cell r="Q1994">
            <v>1.6064257028112448E-2</v>
          </cell>
          <cell r="R1994">
            <v>2857.14</v>
          </cell>
          <cell r="U1994">
            <v>45.897831325301198</v>
          </cell>
        </row>
        <row r="1995">
          <cell r="L1995" t="str">
            <v>2.</v>
          </cell>
          <cell r="N1995" t="str">
            <v>Mandor</v>
          </cell>
          <cell r="O1995" t="str">
            <v>(L02)</v>
          </cell>
          <cell r="P1995" t="str">
            <v>jam</v>
          </cell>
          <cell r="Q1995">
            <v>4.0160642570281121E-3</v>
          </cell>
          <cell r="R1995">
            <v>3214.29</v>
          </cell>
          <cell r="U1995">
            <v>12.90879518072289</v>
          </cell>
        </row>
        <row r="1998">
          <cell r="Q1998" t="str">
            <v xml:space="preserve">JUMLAH HARGA TENAGA   </v>
          </cell>
          <cell r="U1998">
            <v>58.806626506024088</v>
          </cell>
        </row>
        <row r="2000">
          <cell r="L2000" t="str">
            <v>B.</v>
          </cell>
          <cell r="N2000" t="str">
            <v>BAHAN</v>
          </cell>
        </row>
        <row r="2001">
          <cell r="A2001" t="str">
            <v>III.</v>
          </cell>
          <cell r="C2001" t="str">
            <v>PEMAKAIAN BAHAN, ALAT DAN TENAGA</v>
          </cell>
        </row>
        <row r="2002">
          <cell r="A2002" t="str">
            <v xml:space="preserve">   1.</v>
          </cell>
          <cell r="C2002" t="str">
            <v>BAHAN</v>
          </cell>
        </row>
        <row r="2003">
          <cell r="C2003" t="str">
            <v>Tidak diperlukan bahan / material</v>
          </cell>
        </row>
        <row r="2005">
          <cell r="A2005" t="str">
            <v xml:space="preserve">   2.</v>
          </cell>
          <cell r="C2005" t="str">
            <v>ALAT</v>
          </cell>
        </row>
        <row r="2006">
          <cell r="A2006" t="str">
            <v>2.a.</v>
          </cell>
          <cell r="C2006" t="str">
            <v>MOTOR GRADER</v>
          </cell>
          <cell r="G2006" t="str">
            <v>(E13)</v>
          </cell>
        </row>
        <row r="2007">
          <cell r="C2007" t="str">
            <v>Panjang operasi grader sekali jalan</v>
          </cell>
          <cell r="G2007" t="str">
            <v>Lh</v>
          </cell>
          <cell r="H2007">
            <v>50</v>
          </cell>
          <cell r="I2007" t="str">
            <v>M</v>
          </cell>
        </row>
        <row r="2008">
          <cell r="C2008" t="str">
            <v>Lebar Efektif kerja Blade</v>
          </cell>
          <cell r="G2008" t="str">
            <v>b</v>
          </cell>
          <cell r="H2008">
            <v>2.4</v>
          </cell>
          <cell r="I2008" t="str">
            <v>M</v>
          </cell>
        </row>
        <row r="2009">
          <cell r="C2009" t="str">
            <v>Faktor Efisiensi Alat</v>
          </cell>
          <cell r="G2009" t="str">
            <v>Fa</v>
          </cell>
          <cell r="H2009">
            <v>0.83</v>
          </cell>
          <cell r="I2009" t="str">
            <v>-</v>
          </cell>
        </row>
        <row r="2010">
          <cell r="C2010" t="str">
            <v>Kecepatan rata-rata alat</v>
          </cell>
          <cell r="G2010" t="str">
            <v>v</v>
          </cell>
          <cell r="H2010">
            <v>2</v>
          </cell>
          <cell r="I2010" t="str">
            <v>Km / Jam</v>
          </cell>
        </row>
        <row r="2011">
          <cell r="C2011" t="str">
            <v>Jumlah lintasan</v>
          </cell>
          <cell r="G2011" t="str">
            <v>n</v>
          </cell>
          <cell r="H2011">
            <v>6</v>
          </cell>
          <cell r="I2011" t="str">
            <v>lintasan</v>
          </cell>
        </row>
        <row r="2012">
          <cell r="C2012" t="str">
            <v>Waktu siklus</v>
          </cell>
          <cell r="G2012" t="str">
            <v>Ts1</v>
          </cell>
        </row>
        <row r="2013">
          <cell r="C2013" t="str">
            <v>- Perataan 1 kali lintasan    = Lh : (v x 1000) x 60</v>
          </cell>
          <cell r="G2013" t="str">
            <v>T1</v>
          </cell>
          <cell r="H2013">
            <v>1.5</v>
          </cell>
          <cell r="I2013" t="str">
            <v>menit</v>
          </cell>
        </row>
        <row r="2014">
          <cell r="C2014" t="str">
            <v>- Lain-lain</v>
          </cell>
          <cell r="G2014" t="str">
            <v>T2</v>
          </cell>
          <cell r="H2014">
            <v>1</v>
          </cell>
          <cell r="I2014" t="str">
            <v>menit</v>
          </cell>
        </row>
        <row r="2015">
          <cell r="G2015" t="str">
            <v>Ts1</v>
          </cell>
          <cell r="H2015">
            <v>2.5</v>
          </cell>
          <cell r="I2015" t="str">
            <v>menit</v>
          </cell>
        </row>
        <row r="2017">
          <cell r="C2017" t="str">
            <v>Kapasitas Produksi / Jam   =</v>
          </cell>
          <cell r="E2017" t="str">
            <v>Lh x b x Fa x 60</v>
          </cell>
          <cell r="G2017" t="str">
            <v>Q1</v>
          </cell>
          <cell r="H2017">
            <v>398.4</v>
          </cell>
          <cell r="I2017" t="str">
            <v>M2</v>
          </cell>
        </row>
        <row r="2018">
          <cell r="E2018" t="str">
            <v xml:space="preserve">      n x Ts</v>
          </cell>
        </row>
        <row r="2020">
          <cell r="C2020" t="str">
            <v>Koefisien Alat / m2</v>
          </cell>
          <cell r="D2020" t="str">
            <v xml:space="preserve"> =  1  :  Q1</v>
          </cell>
          <cell r="G2020" t="str">
            <v>(E13)</v>
          </cell>
          <cell r="H2020">
            <v>2.5100401606425703E-3</v>
          </cell>
          <cell r="I2020" t="str">
            <v>Jam</v>
          </cell>
        </row>
        <row r="2022">
          <cell r="A2022" t="str">
            <v>2.b.</v>
          </cell>
          <cell r="C2022" t="str">
            <v>VIBRATOR ROLLER</v>
          </cell>
          <cell r="G2022" t="str">
            <v>(E19)</v>
          </cell>
        </row>
        <row r="2023">
          <cell r="C2023" t="str">
            <v>Kecepatan rata-rata alat</v>
          </cell>
          <cell r="G2023" t="str">
            <v>v</v>
          </cell>
          <cell r="H2023">
            <v>2</v>
          </cell>
          <cell r="I2023" t="str">
            <v>Km / jam</v>
          </cell>
        </row>
        <row r="2024">
          <cell r="C2024" t="str">
            <v>Lebar efektif pemadatan</v>
          </cell>
          <cell r="G2024" t="str">
            <v>b</v>
          </cell>
          <cell r="H2024">
            <v>1.2</v>
          </cell>
          <cell r="I2024" t="str">
            <v>M</v>
          </cell>
        </row>
        <row r="2025">
          <cell r="C2025" t="str">
            <v>Jumlah lintasan</v>
          </cell>
          <cell r="G2025" t="str">
            <v>n</v>
          </cell>
          <cell r="H2025">
            <v>8</v>
          </cell>
          <cell r="I2025" t="str">
            <v>lintasan</v>
          </cell>
        </row>
        <row r="2026">
          <cell r="C2026" t="str">
            <v>Faktor efisiensi alat</v>
          </cell>
          <cell r="G2026" t="str">
            <v>Fa</v>
          </cell>
          <cell r="H2026">
            <v>0.83</v>
          </cell>
          <cell r="I2026" t="str">
            <v>-</v>
          </cell>
        </row>
        <row r="2028">
          <cell r="C2028" t="str">
            <v>Kapasitas Produksi / Jam   =</v>
          </cell>
          <cell r="E2028" t="str">
            <v>(v x 1000) x b x Fa</v>
          </cell>
          <cell r="G2028" t="str">
            <v>Q2</v>
          </cell>
          <cell r="H2028">
            <v>249</v>
          </cell>
          <cell r="I2028" t="str">
            <v>M2</v>
          </cell>
        </row>
        <row r="2029">
          <cell r="E2029" t="str">
            <v>n</v>
          </cell>
        </row>
        <row r="2031">
          <cell r="C2031" t="str">
            <v>Koefisien Alat / m2</v>
          </cell>
          <cell r="D2031" t="str">
            <v xml:space="preserve"> =  1  :  Q2</v>
          </cell>
          <cell r="G2031" t="str">
            <v>(E19)</v>
          </cell>
          <cell r="H2031">
            <v>4.0160642570281121E-3</v>
          </cell>
          <cell r="I2031" t="str">
            <v>Jam</v>
          </cell>
        </row>
        <row r="2033">
          <cell r="J2033" t="str">
            <v>Berlanjut ke halaman berikut</v>
          </cell>
        </row>
        <row r="2034">
          <cell r="A2034" t="str">
            <v>ITEM PEMBAYARAN NO.</v>
          </cell>
          <cell r="D2034" t="str">
            <v>:  3.3 (1)</v>
          </cell>
          <cell r="J2034" t="str">
            <v>Analisa EI-331</v>
          </cell>
        </row>
        <row r="2035">
          <cell r="A2035" t="str">
            <v>JENIS PEKERJAAN</v>
          </cell>
          <cell r="D2035" t="str">
            <v>:  Penyiapan Badan Jalan pada Galian</v>
          </cell>
        </row>
        <row r="2036">
          <cell r="A2036" t="str">
            <v>SATUAN PEMBAYARAN</v>
          </cell>
          <cell r="D2036" t="str">
            <v>:  M2</v>
          </cell>
          <cell r="H2036" t="str">
            <v xml:space="preserve">         URAIAN ANALISA HARGA SATUAN</v>
          </cell>
        </row>
        <row r="2037">
          <cell r="J2037" t="str">
            <v>Lanjutan</v>
          </cell>
        </row>
        <row r="2039">
          <cell r="A2039" t="str">
            <v>No.</v>
          </cell>
          <cell r="C2039" t="str">
            <v>U R A I A N</v>
          </cell>
          <cell r="G2039" t="str">
            <v>KODE</v>
          </cell>
          <cell r="H2039" t="str">
            <v>KOEF.</v>
          </cell>
          <cell r="I2039" t="str">
            <v>SATUAN</v>
          </cell>
          <cell r="J2039" t="str">
            <v>KETERANGAN</v>
          </cell>
        </row>
        <row r="2042">
          <cell r="A2042" t="str">
            <v>2.c.</v>
          </cell>
          <cell r="C2042" t="str">
            <v>WATER TANK TRUCK</v>
          </cell>
          <cell r="G2042" t="str">
            <v>(E23)</v>
          </cell>
        </row>
        <row r="2043">
          <cell r="C2043" t="str">
            <v>Volume tangki air</v>
          </cell>
          <cell r="G2043" t="str">
            <v>V</v>
          </cell>
          <cell r="H2043">
            <v>4</v>
          </cell>
          <cell r="I2043" t="str">
            <v>M3</v>
          </cell>
        </row>
        <row r="2044">
          <cell r="C2044" t="str">
            <v>Kebutuhan air / M2 permukaan padat</v>
          </cell>
          <cell r="G2044" t="str">
            <v>Wc</v>
          </cell>
          <cell r="H2044">
            <v>0.01</v>
          </cell>
          <cell r="I2044" t="str">
            <v>M3</v>
          </cell>
        </row>
        <row r="2045">
          <cell r="C2045" t="str">
            <v>Pengisian Tangki / jam</v>
          </cell>
          <cell r="G2045" t="str">
            <v>n</v>
          </cell>
          <cell r="H2045">
            <v>1</v>
          </cell>
          <cell r="I2045" t="str">
            <v>kali</v>
          </cell>
        </row>
        <row r="2046">
          <cell r="C2046" t="str">
            <v>Faktor efisiensi alat</v>
          </cell>
          <cell r="G2046" t="str">
            <v>Fa</v>
          </cell>
          <cell r="H2046">
            <v>0.83</v>
          </cell>
          <cell r="I2046" t="str">
            <v>-</v>
          </cell>
        </row>
        <row r="2048">
          <cell r="C2048" t="str">
            <v>Kapasitas Produksi / Jam   =</v>
          </cell>
          <cell r="E2048" t="str">
            <v>V  x  n x Fa</v>
          </cell>
          <cell r="G2048" t="str">
            <v>Q3</v>
          </cell>
          <cell r="H2048">
            <v>332</v>
          </cell>
          <cell r="I2048" t="str">
            <v>M2</v>
          </cell>
        </row>
        <row r="2049">
          <cell r="E2049" t="str">
            <v xml:space="preserve">     Wc</v>
          </cell>
        </row>
        <row r="2051">
          <cell r="C2051" t="str">
            <v>Koefisien Alat / m2</v>
          </cell>
          <cell r="D2051" t="str">
            <v xml:space="preserve"> =  1  :  Q3</v>
          </cell>
          <cell r="G2051" t="str">
            <v>(E23)</v>
          </cell>
          <cell r="H2051">
            <v>3.0120481927710845E-3</v>
          </cell>
          <cell r="I2051" t="str">
            <v>Jam</v>
          </cell>
        </row>
        <row r="2054">
          <cell r="A2054" t="str">
            <v>2.d.</v>
          </cell>
          <cell r="C2054" t="str">
            <v>ALAT  BANTU</v>
          </cell>
        </row>
        <row r="2055">
          <cell r="C2055" t="str">
            <v>Diperlukan alat-alat bantu kecil</v>
          </cell>
          <cell r="J2055" t="str">
            <v>Lump Sum</v>
          </cell>
        </row>
        <row r="2056">
          <cell r="C2056" t="str">
            <v>- Sekop    =         3   buah</v>
          </cell>
        </row>
        <row r="2059">
          <cell r="A2059" t="str">
            <v xml:space="preserve">   3.</v>
          </cell>
          <cell r="C2059" t="str">
            <v>TENAGA</v>
          </cell>
        </row>
        <row r="2060">
          <cell r="C2060" t="str">
            <v>Produksi menentukan : VIBRATORY  ROLLER</v>
          </cell>
          <cell r="G2060" t="str">
            <v>Q2</v>
          </cell>
          <cell r="H2060">
            <v>249</v>
          </cell>
          <cell r="I2060" t="str">
            <v>M2/Jam</v>
          </cell>
        </row>
        <row r="2061">
          <cell r="C2061" t="str">
            <v>Produksi Pekerjaan / hari  =  Tk x Q1</v>
          </cell>
          <cell r="G2061" t="str">
            <v>Qt</v>
          </cell>
          <cell r="H2061">
            <v>1743</v>
          </cell>
          <cell r="I2061" t="str">
            <v>M2</v>
          </cell>
        </row>
        <row r="2062">
          <cell r="C2062" t="str">
            <v>Kebutuhan tenaga :</v>
          </cell>
        </row>
        <row r="2063">
          <cell r="D2063" t="str">
            <v>- Pekerja</v>
          </cell>
          <cell r="G2063" t="str">
            <v>P</v>
          </cell>
          <cell r="H2063">
            <v>4</v>
          </cell>
          <cell r="I2063" t="str">
            <v>orang</v>
          </cell>
        </row>
        <row r="2064">
          <cell r="D2064" t="str">
            <v>- Mandor</v>
          </cell>
          <cell r="G2064" t="str">
            <v>M</v>
          </cell>
          <cell r="H2064">
            <v>1</v>
          </cell>
          <cell r="I2064" t="str">
            <v>orang</v>
          </cell>
        </row>
        <row r="2067">
          <cell r="C2067" t="str">
            <v>Koefisien tenaga / M2</v>
          </cell>
        </row>
        <row r="2068">
          <cell r="D2068" t="str">
            <v>- Pekerja</v>
          </cell>
          <cell r="E2068" t="str">
            <v>= (Tk x P) : Qt</v>
          </cell>
          <cell r="G2068" t="str">
            <v>(L01)</v>
          </cell>
          <cell r="H2068">
            <v>1.6064257028112448E-2</v>
          </cell>
          <cell r="I2068" t="str">
            <v>Jam</v>
          </cell>
        </row>
        <row r="2069">
          <cell r="D2069" t="str">
            <v>- Mandor</v>
          </cell>
          <cell r="E2069" t="str">
            <v>= (Tk x M) : Qt</v>
          </cell>
          <cell r="G2069" t="str">
            <v>(L02)</v>
          </cell>
          <cell r="H2069">
            <v>4.0160642570281121E-3</v>
          </cell>
          <cell r="I2069" t="str">
            <v>Jam</v>
          </cell>
        </row>
        <row r="2072">
          <cell r="A2072" t="str">
            <v>4.</v>
          </cell>
          <cell r="C2072" t="str">
            <v>HARGA DASAR SATUAN UPAH, BAHAN DAN ALAT</v>
          </cell>
        </row>
        <row r="2073">
          <cell r="C2073" t="str">
            <v>Lihat lampiran.</v>
          </cell>
        </row>
        <row r="2076">
          <cell r="A2076" t="str">
            <v>5.</v>
          </cell>
          <cell r="C2076" t="str">
            <v>ANALISA HARGA SATUAN PEKERJAAN</v>
          </cell>
        </row>
        <row r="2077">
          <cell r="C2077" t="str">
            <v>Lihat perhitungan dalam FORMULIR STANDAR UNTUK</v>
          </cell>
        </row>
        <row r="2078">
          <cell r="C2078" t="str">
            <v>PEREKEMAN ANALISA MASING-MASING HARGA</v>
          </cell>
        </row>
        <row r="2079">
          <cell r="C2079" t="str">
            <v>SATUAN.</v>
          </cell>
        </row>
        <row r="2080">
          <cell r="C2080" t="str">
            <v>Didapat Harga Satuan Pekerjaan :</v>
          </cell>
        </row>
        <row r="2082">
          <cell r="C2082" t="str">
            <v xml:space="preserve">Rp.  </v>
          </cell>
          <cell r="D2082">
            <v>1891.5348272711353</v>
          </cell>
          <cell r="E2082" t="str">
            <v xml:space="preserve"> / M2</v>
          </cell>
        </row>
        <row r="2085">
          <cell r="A2085" t="str">
            <v>6.</v>
          </cell>
          <cell r="C2085" t="str">
            <v>WAKTU PELAKSANAAN YANG DIPERLUKAN</v>
          </cell>
        </row>
        <row r="2086">
          <cell r="C2086" t="str">
            <v>Masa Pelaksanaan :</v>
          </cell>
          <cell r="D2086" t="str">
            <v>. . . . . . . . . . . .</v>
          </cell>
          <cell r="E2086" t="str">
            <v>bulan</v>
          </cell>
        </row>
        <row r="2088">
          <cell r="A2088" t="str">
            <v>7.</v>
          </cell>
          <cell r="C2088" t="str">
            <v>VOLUME PEKERJAAN YANG DIPERLUKAN</v>
          </cell>
        </row>
        <row r="2089">
          <cell r="C2089" t="str">
            <v>Volume pekerjaan  :</v>
          </cell>
          <cell r="D2089">
            <v>1</v>
          </cell>
          <cell r="E2089" t="str">
            <v>M2</v>
          </cell>
        </row>
        <row r="2094">
          <cell r="A2094" t="str">
            <v>ITEM PEMBAYARAN NO.</v>
          </cell>
          <cell r="D2094" t="str">
            <v>:  3.1.(7)</v>
          </cell>
          <cell r="J2094" t="str">
            <v>Analisa EI-312</v>
          </cell>
        </row>
        <row r="2095">
          <cell r="A2095" t="str">
            <v>JENIS PEKERJAAN</v>
          </cell>
          <cell r="D2095" t="str">
            <v>:  Pembongk Perk Beraspal dg Cold Milling Machine</v>
          </cell>
        </row>
        <row r="2096">
          <cell r="A2096" t="str">
            <v>SATUAN PEMBAYARAN</v>
          </cell>
          <cell r="D2096" t="str">
            <v>:  M3</v>
          </cell>
          <cell r="H2096" t="str">
            <v xml:space="preserve">         URAIAN ANALISA HARGA SATUAN</v>
          </cell>
        </row>
        <row r="2099">
          <cell r="A2099" t="str">
            <v>No.</v>
          </cell>
          <cell r="C2099" t="str">
            <v>U R A I A N</v>
          </cell>
          <cell r="G2099" t="str">
            <v>KODE</v>
          </cell>
          <cell r="H2099" t="str">
            <v>KOEF.</v>
          </cell>
          <cell r="I2099" t="str">
            <v>SATUAN</v>
          </cell>
          <cell r="J2099" t="str">
            <v>KETERANGAN</v>
          </cell>
        </row>
        <row r="2102">
          <cell r="A2102" t="str">
            <v>I.</v>
          </cell>
          <cell r="C2102" t="str">
            <v>ASUMSI</v>
          </cell>
        </row>
        <row r="2103">
          <cell r="A2103">
            <v>1</v>
          </cell>
          <cell r="C2103" t="str">
            <v>Pekerjaan dilakukan secara mekanik</v>
          </cell>
        </row>
        <row r="2104">
          <cell r="A2104">
            <v>2</v>
          </cell>
          <cell r="C2104" t="str">
            <v>Lokasi pekerjaan : sepanjang jalan</v>
          </cell>
        </row>
        <row r="2105">
          <cell r="A2105">
            <v>3</v>
          </cell>
          <cell r="C2105" t="str">
            <v>Kondisi Jalan   :  sedang / baik</v>
          </cell>
        </row>
        <row r="2106">
          <cell r="A2106">
            <v>4</v>
          </cell>
          <cell r="C2106" t="str">
            <v>Jam kerja efektif per-hari</v>
          </cell>
          <cell r="G2106" t="str">
            <v>Tk</v>
          </cell>
          <cell r="H2106">
            <v>7</v>
          </cell>
          <cell r="I2106" t="str">
            <v>Jam</v>
          </cell>
        </row>
        <row r="2107">
          <cell r="A2107">
            <v>5</v>
          </cell>
          <cell r="C2107" t="str">
            <v>Faktor pengembangan bahan</v>
          </cell>
          <cell r="G2107" t="str">
            <v>Fk</v>
          </cell>
          <cell r="H2107">
            <v>1.24</v>
          </cell>
          <cell r="I2107" t="str">
            <v>-</v>
          </cell>
        </row>
        <row r="2110">
          <cell r="A2110" t="str">
            <v>II.</v>
          </cell>
          <cell r="C2110" t="str">
            <v>URUTAN KERJA</v>
          </cell>
        </row>
        <row r="2111">
          <cell r="A2111">
            <v>1</v>
          </cell>
          <cell r="C2111" t="str">
            <v>Aspal yg dikeruk umumnya berada di badan jalan</v>
          </cell>
        </row>
        <row r="2112">
          <cell r="A2112">
            <v>2</v>
          </cell>
          <cell r="C2112" t="str">
            <v xml:space="preserve">Pengerukan dilakukan dengan Cold Milling </v>
          </cell>
        </row>
        <row r="2113">
          <cell r="C2113" t="str">
            <v xml:space="preserve">dimuat ke dlm Truk </v>
          </cell>
        </row>
        <row r="2114">
          <cell r="A2114">
            <v>3</v>
          </cell>
          <cell r="C2114" t="str">
            <v>Dump Truck membuang material hasil galian keluar</v>
          </cell>
        </row>
        <row r="2115">
          <cell r="C2115" t="str">
            <v>lokasi jalan sejauh :</v>
          </cell>
          <cell r="G2115" t="str">
            <v>L</v>
          </cell>
          <cell r="H2115">
            <v>5</v>
          </cell>
          <cell r="I2115" t="str">
            <v>Km</v>
          </cell>
        </row>
        <row r="2119">
          <cell r="A2119" t="str">
            <v>III.</v>
          </cell>
          <cell r="C2119" t="str">
            <v>PEMAKAIAN BAHAN, ALAT DAN TENAGA</v>
          </cell>
        </row>
        <row r="2121">
          <cell r="A2121" t="str">
            <v xml:space="preserve">   1.</v>
          </cell>
          <cell r="C2121" t="str">
            <v>BAHAN</v>
          </cell>
        </row>
        <row r="2122">
          <cell r="C2122" t="str">
            <v>Tidak ada bahan yang diperlukan</v>
          </cell>
        </row>
        <row r="2125">
          <cell r="A2125" t="str">
            <v xml:space="preserve">   2.</v>
          </cell>
          <cell r="C2125" t="str">
            <v>ALAT</v>
          </cell>
        </row>
        <row r="2126">
          <cell r="A2126" t="str">
            <v xml:space="preserve">   2.a.</v>
          </cell>
          <cell r="C2126" t="str">
            <v>COLD MILLING</v>
          </cell>
        </row>
        <row r="2127">
          <cell r="C2127" t="str">
            <v xml:space="preserve">Produksi teoritis per jam </v>
          </cell>
          <cell r="G2127" t="str">
            <v>q</v>
          </cell>
          <cell r="H2127">
            <v>300</v>
          </cell>
          <cell r="I2127" t="str">
            <v>m</v>
          </cell>
        </row>
        <row r="2128">
          <cell r="C2128" t="str">
            <v>Kapasitas lebar galian</v>
          </cell>
          <cell r="G2128" t="str">
            <v>b</v>
          </cell>
          <cell r="H2128">
            <v>1000</v>
          </cell>
          <cell r="I2128" t="str">
            <v>m</v>
          </cell>
        </row>
        <row r="2129">
          <cell r="C2129" t="str">
            <v>tebal galian</v>
          </cell>
          <cell r="G2129" t="str">
            <v>t</v>
          </cell>
          <cell r="H2129">
            <v>0.15</v>
          </cell>
          <cell r="I2129" t="str">
            <v>m</v>
          </cell>
        </row>
        <row r="2130">
          <cell r="C2130" t="str">
            <v>kecepatan</v>
          </cell>
          <cell r="G2130" t="str">
            <v>v</v>
          </cell>
          <cell r="H2130">
            <v>5</v>
          </cell>
          <cell r="I2130" t="str">
            <v>m/menit</v>
          </cell>
        </row>
        <row r="2131">
          <cell r="C2131" t="str">
            <v>Faktor effesiensi kerja</v>
          </cell>
          <cell r="G2131" t="str">
            <v>Fa</v>
          </cell>
          <cell r="H2131">
            <v>0.6</v>
          </cell>
          <cell r="J2131" t="str">
            <v>grafik cold</v>
          </cell>
          <cell r="Q2131" t="str">
            <v xml:space="preserve">JUMLAH HARGA BAHAN   </v>
          </cell>
          <cell r="U2131">
            <v>0</v>
          </cell>
        </row>
        <row r="2132">
          <cell r="J2132" t="str">
            <v>miling</v>
          </cell>
        </row>
        <row r="2133">
          <cell r="C2133" t="str">
            <v>Kapasitas prod/jam =</v>
          </cell>
          <cell r="E2133" t="str">
            <v>Fa x q x t x Fk</v>
          </cell>
          <cell r="G2133" t="str">
            <v>Q1</v>
          </cell>
          <cell r="H2133">
            <v>33.479999999999997</v>
          </cell>
          <cell r="I2133" t="str">
            <v>M3</v>
          </cell>
          <cell r="L2133" t="str">
            <v>C.</v>
          </cell>
          <cell r="N2133" t="str">
            <v>PERALATAN</v>
          </cell>
        </row>
        <row r="2134">
          <cell r="L2134" t="str">
            <v>1.</v>
          </cell>
          <cell r="N2134" t="str">
            <v>Cold Milling</v>
          </cell>
          <cell r="P2134" t="str">
            <v>Jam</v>
          </cell>
          <cell r="Q2134">
            <v>2.9868578255675033E-2</v>
          </cell>
          <cell r="R2134">
            <v>1163221.6447452162</v>
          </cell>
          <cell r="U2134">
            <v>34743.776724767515</v>
          </cell>
        </row>
        <row r="2135">
          <cell r="C2135" t="str">
            <v>Koefisien Alat / m3</v>
          </cell>
          <cell r="D2135" t="str">
            <v xml:space="preserve"> =  1  :  Q1</v>
          </cell>
          <cell r="H2135">
            <v>2.9868578255675033E-2</v>
          </cell>
          <cell r="I2135" t="str">
            <v>Jam</v>
          </cell>
          <cell r="L2135">
            <v>2</v>
          </cell>
          <cell r="N2135" t="str">
            <v>Dump Truck</v>
          </cell>
          <cell r="O2135" t="str">
            <v>(E08)</v>
          </cell>
          <cell r="P2135" t="str">
            <v>Jam</v>
          </cell>
          <cell r="Q2135">
            <v>0.12969656403391344</v>
          </cell>
          <cell r="R2135">
            <v>153645.58193291764</v>
          </cell>
          <cell r="U2135">
            <v>19927.304055690547</v>
          </cell>
        </row>
        <row r="2138">
          <cell r="A2138" t="str">
            <v xml:space="preserve">   2.b.</v>
          </cell>
          <cell r="C2138" t="str">
            <v>DUMP TRUCK</v>
          </cell>
          <cell r="G2138" t="str">
            <v>(E08)</v>
          </cell>
        </row>
        <row r="2139">
          <cell r="C2139" t="str">
            <v>Kapasitas bak</v>
          </cell>
          <cell r="G2139" t="str">
            <v>V</v>
          </cell>
          <cell r="H2139">
            <v>4</v>
          </cell>
          <cell r="I2139" t="str">
            <v>M3</v>
          </cell>
        </row>
        <row r="2140">
          <cell r="C2140" t="str">
            <v>Faktor  efisiensi alat</v>
          </cell>
          <cell r="G2140" t="str">
            <v>Fa</v>
          </cell>
          <cell r="H2140">
            <v>0.83</v>
          </cell>
          <cell r="I2140" t="str">
            <v>-</v>
          </cell>
          <cell r="Q2140" t="str">
            <v xml:space="preserve">JUMLAH HARGA PERALATAN   </v>
          </cell>
          <cell r="U2140">
            <v>54671.080780458062</v>
          </cell>
        </row>
        <row r="2141">
          <cell r="C2141" t="str">
            <v>Kecepatan rata-rata bermuatan</v>
          </cell>
          <cell r="G2141" t="str">
            <v>v1</v>
          </cell>
          <cell r="H2141">
            <v>45</v>
          </cell>
          <cell r="I2141" t="str">
            <v>KM/Jam</v>
          </cell>
        </row>
        <row r="2142">
          <cell r="C2142" t="str">
            <v>Kecepatan rata-rata kosong</v>
          </cell>
          <cell r="G2142" t="str">
            <v>v2</v>
          </cell>
          <cell r="H2142">
            <v>60</v>
          </cell>
          <cell r="I2142" t="str">
            <v>KM/Jam</v>
          </cell>
          <cell r="L2142" t="str">
            <v>D.</v>
          </cell>
          <cell r="N2142" t="str">
            <v>JUMLAH HARGA TENAGA, BAHAN DAN PERALATAN  ( A + B + C )</v>
          </cell>
          <cell r="U2142">
            <v>54937.764472214338</v>
          </cell>
        </row>
        <row r="2143">
          <cell r="C2143" t="str">
            <v>Waktu  siklus</v>
          </cell>
          <cell r="G2143" t="str">
            <v>Ts1</v>
          </cell>
          <cell r="I2143" t="str">
            <v>menit</v>
          </cell>
          <cell r="L2143" t="str">
            <v>E.</v>
          </cell>
          <cell r="N2143" t="str">
            <v>OVERHEAD &amp; PROFIT</v>
          </cell>
          <cell r="P2143">
            <v>10</v>
          </cell>
          <cell r="Q2143" t="str">
            <v>%  x  D</v>
          </cell>
          <cell r="U2143">
            <v>5493.776447221434</v>
          </cell>
        </row>
        <row r="2144">
          <cell r="C2144" t="str">
            <v>- Waktu tempuh isi</v>
          </cell>
          <cell r="E2144" t="str">
            <v>=   (L  :  v1)  x  60</v>
          </cell>
          <cell r="G2144" t="str">
            <v>T1</v>
          </cell>
          <cell r="H2144">
            <v>6.6666666666666661</v>
          </cell>
          <cell r="I2144" t="str">
            <v>menit</v>
          </cell>
          <cell r="L2144" t="str">
            <v>F.</v>
          </cell>
          <cell r="N2144" t="str">
            <v>HARGA SATUAN PEKERJAAN  ( D + E )</v>
          </cell>
          <cell r="U2144">
            <v>60431.540919435771</v>
          </cell>
        </row>
        <row r="2145">
          <cell r="C2145" t="str">
            <v>- Waktu tempuh kosong</v>
          </cell>
          <cell r="E2145" t="str">
            <v>=   (L  :  v2)  x  60</v>
          </cell>
          <cell r="G2145" t="str">
            <v>T2</v>
          </cell>
          <cell r="H2145">
            <v>5</v>
          </cell>
          <cell r="I2145" t="str">
            <v>menit</v>
          </cell>
          <cell r="L2145" t="str">
            <v>Note: 1</v>
          </cell>
          <cell r="N2145" t="str">
            <v>SATUAN dapat berdasarkan atas jam operasi untuk Tenaga Kerja dan Peralatan, volume dan/atau ukuran</v>
          </cell>
        </row>
        <row r="2146">
          <cell r="C2146" t="str">
            <v>- Muat</v>
          </cell>
          <cell r="E2146" t="str">
            <v>=   (V  :  Q1) x 60</v>
          </cell>
          <cell r="G2146" t="str">
            <v>T3</v>
          </cell>
          <cell r="H2146">
            <v>7.1684587813620082</v>
          </cell>
          <cell r="I2146" t="str">
            <v>menit</v>
          </cell>
          <cell r="N2146" t="str">
            <v>berat untuk bahan-bahan.</v>
          </cell>
        </row>
        <row r="2147">
          <cell r="C2147" t="str">
            <v>- Lain-lain</v>
          </cell>
          <cell r="G2147" t="str">
            <v>T4</v>
          </cell>
          <cell r="H2147">
            <v>2</v>
          </cell>
          <cell r="I2147" t="str">
            <v>menit</v>
          </cell>
          <cell r="L2147">
            <v>2</v>
          </cell>
          <cell r="N2147" t="str">
            <v>Kuantitas satuan adalah kuantitas setiap komponen untuk menyelesaikan satu satuan pekerjaan dari nomor</v>
          </cell>
        </row>
        <row r="2148">
          <cell r="G2148" t="str">
            <v>Ts1</v>
          </cell>
          <cell r="H2148">
            <v>20.835125448028673</v>
          </cell>
          <cell r="I2148" t="str">
            <v>menit</v>
          </cell>
          <cell r="N2148" t="str">
            <v>mata pembayaran.</v>
          </cell>
        </row>
        <row r="2149">
          <cell r="L2149">
            <v>3</v>
          </cell>
          <cell r="N2149" t="str">
            <v>Biaya satuan untuk peralatan sudah termasuk bahan bakar, bahan habis dipakai dan operator.</v>
          </cell>
        </row>
        <row r="2150">
          <cell r="L2150">
            <v>4</v>
          </cell>
          <cell r="N2150" t="str">
            <v>Biaya satuan sudah termasuk pengeluaran untuk seluruh pajak yang berkaitan (tetapi tidak termasuk PPN</v>
          </cell>
        </row>
        <row r="2151">
          <cell r="C2151" t="str">
            <v>Kapasitas Produksi / Jam   =</v>
          </cell>
          <cell r="E2151" t="str">
            <v>V x Fa x 60</v>
          </cell>
          <cell r="G2151" t="str">
            <v>Q2</v>
          </cell>
          <cell r="H2151">
            <v>7.7103044899363491</v>
          </cell>
          <cell r="I2151" t="str">
            <v xml:space="preserve">M3 / Jam </v>
          </cell>
          <cell r="N2151" t="str">
            <v>yang dibayar dari kontrak) dan biaya-biaya lainnya.</v>
          </cell>
        </row>
        <row r="2152">
          <cell r="E2152" t="str">
            <v xml:space="preserve">    Fk x Ts1</v>
          </cell>
        </row>
        <row r="2155">
          <cell r="C2155" t="str">
            <v>Koefisien Alat / m3</v>
          </cell>
          <cell r="D2155" t="str">
            <v xml:space="preserve"> =  1  :  Q2</v>
          </cell>
          <cell r="G2155" t="str">
            <v>(E08)</v>
          </cell>
          <cell r="H2155">
            <v>0.12969656403391344</v>
          </cell>
          <cell r="I2155" t="str">
            <v>Jam</v>
          </cell>
        </row>
        <row r="2160">
          <cell r="J2160" t="str">
            <v>Berlanjut ke halaman berikut</v>
          </cell>
        </row>
        <row r="2161">
          <cell r="A2161" t="str">
            <v>ITEM PEMBAYARAN NO.</v>
          </cell>
          <cell r="D2161" t="str">
            <v>:  3.1.(7)</v>
          </cell>
          <cell r="J2161" t="str">
            <v>Analisa EI-312</v>
          </cell>
        </row>
        <row r="2162">
          <cell r="A2162" t="str">
            <v>JENIS PEKERJAAN</v>
          </cell>
          <cell r="D2162" t="str">
            <v>:  Pembongk Perk Beraspal dg Cold Milling Machine</v>
          </cell>
        </row>
        <row r="2163">
          <cell r="A2163" t="str">
            <v>SATUAN PEMBAYARAN</v>
          </cell>
          <cell r="D2163" t="str">
            <v>:  M3</v>
          </cell>
          <cell r="H2163" t="str">
            <v xml:space="preserve">         URAIAN ANALISA HARGA SATUAN</v>
          </cell>
        </row>
        <row r="2164">
          <cell r="J2164" t="str">
            <v>Lanjutan</v>
          </cell>
        </row>
        <row r="2166">
          <cell r="A2166" t="str">
            <v>No.</v>
          </cell>
          <cell r="C2166" t="str">
            <v>U R A I A N</v>
          </cell>
          <cell r="G2166" t="str">
            <v>KODE</v>
          </cell>
          <cell r="H2166" t="str">
            <v>KOEF.</v>
          </cell>
          <cell r="I2166" t="str">
            <v>SATUAN</v>
          </cell>
          <cell r="J2166" t="str">
            <v>KETERANGAN</v>
          </cell>
        </row>
        <row r="2169">
          <cell r="A2169" t="str">
            <v xml:space="preserve"> 2.c</v>
          </cell>
          <cell r="C2169" t="str">
            <v>ALAT  BANTU</v>
          </cell>
        </row>
        <row r="2170">
          <cell r="C2170" t="str">
            <v>Diperlukan alat-alat bantu kecil</v>
          </cell>
          <cell r="J2170" t="str">
            <v>Lump Sump</v>
          </cell>
        </row>
        <row r="2171">
          <cell r="C2171" t="str">
            <v>- Pahat / Tatah</v>
          </cell>
          <cell r="D2171" t="str">
            <v>=  2  buah</v>
          </cell>
        </row>
        <row r="2172">
          <cell r="C2172" t="str">
            <v>- Palu Besar</v>
          </cell>
          <cell r="D2172" t="str">
            <v>=  2  buah</v>
          </cell>
        </row>
        <row r="2174">
          <cell r="A2174" t="str">
            <v xml:space="preserve">   3.</v>
          </cell>
          <cell r="C2174" t="str">
            <v>TENAGA</v>
          </cell>
        </row>
        <row r="2175">
          <cell r="C2175" t="str">
            <v>Produksi menentukan : COLD MILLING</v>
          </cell>
          <cell r="G2175" t="str">
            <v>Q1</v>
          </cell>
          <cell r="H2175">
            <v>33.479999999999997</v>
          </cell>
          <cell r="I2175" t="str">
            <v>M3/Jam</v>
          </cell>
        </row>
        <row r="2176">
          <cell r="C2176" t="str">
            <v>Produksi Galian / hari  =  Tk x Q1</v>
          </cell>
          <cell r="G2176" t="str">
            <v>Qt</v>
          </cell>
          <cell r="H2176">
            <v>234.35999999999999</v>
          </cell>
          <cell r="I2176" t="str">
            <v>M2</v>
          </cell>
        </row>
        <row r="2177">
          <cell r="C2177" t="str">
            <v>Kebutuhan tenaga :</v>
          </cell>
        </row>
        <row r="2178">
          <cell r="D2178" t="str">
            <v>- Pekerja</v>
          </cell>
          <cell r="G2178" t="str">
            <v>P</v>
          </cell>
          <cell r="H2178">
            <v>2</v>
          </cell>
          <cell r="I2178" t="str">
            <v>orang</v>
          </cell>
        </row>
        <row r="2179">
          <cell r="D2179" t="str">
            <v>- Mandor</v>
          </cell>
          <cell r="G2179" t="str">
            <v>M</v>
          </cell>
          <cell r="H2179">
            <v>1</v>
          </cell>
          <cell r="I2179" t="str">
            <v>orang</v>
          </cell>
        </row>
        <row r="2181">
          <cell r="C2181" t="str">
            <v>Koefisien tenaga / M3   :</v>
          </cell>
        </row>
        <row r="2182">
          <cell r="D2182" t="str">
            <v>- Pekerja</v>
          </cell>
          <cell r="E2182" t="str">
            <v>= (Tk x P) : Qt</v>
          </cell>
          <cell r="G2182" t="str">
            <v>(L01)</v>
          </cell>
          <cell r="H2182">
            <v>5.9737156511350066E-2</v>
          </cell>
          <cell r="I2182" t="str">
            <v>Jam</v>
          </cell>
        </row>
        <row r="2183">
          <cell r="D2183" t="str">
            <v>- Mandor</v>
          </cell>
          <cell r="E2183" t="str">
            <v>= (Tk x M) : Qt</v>
          </cell>
          <cell r="G2183" t="str">
            <v>(L03)</v>
          </cell>
          <cell r="H2183">
            <v>2.9868578255675033E-2</v>
          </cell>
          <cell r="I2183" t="str">
            <v>Jam</v>
          </cell>
        </row>
        <row r="2185">
          <cell r="A2185" t="str">
            <v>4.</v>
          </cell>
          <cell r="C2185" t="str">
            <v>HARGA DASAR SATUAN UPAH, BAHAN DAN ALAT</v>
          </cell>
        </row>
        <row r="2186">
          <cell r="C2186" t="str">
            <v>Lihat lampiran.</v>
          </cell>
        </row>
        <row r="2188">
          <cell r="A2188" t="str">
            <v>5.</v>
          </cell>
          <cell r="C2188" t="str">
            <v>ANALISA HARGA SATUAN PEKERJAAN</v>
          </cell>
        </row>
        <row r="2189">
          <cell r="C2189" t="str">
            <v>Lihat perhitungan dalam FORMULIR STANDAR UNTUK</v>
          </cell>
        </row>
        <row r="2190">
          <cell r="C2190" t="str">
            <v>PEREKEMAN ANALISA MASING-MASING HARGA</v>
          </cell>
        </row>
        <row r="2191">
          <cell r="C2191" t="str">
            <v>SATUAN.</v>
          </cell>
        </row>
        <row r="2192">
          <cell r="C2192" t="str">
            <v>Didapat Harga Satuan Pekerjaan :</v>
          </cell>
        </row>
        <row r="2194">
          <cell r="C2194" t="str">
            <v xml:space="preserve">Rp.  </v>
          </cell>
          <cell r="D2194">
            <v>60431.540919435771</v>
          </cell>
          <cell r="E2194" t="str">
            <v xml:space="preserve"> / M2</v>
          </cell>
        </row>
        <row r="2197">
          <cell r="A2197" t="str">
            <v>6.</v>
          </cell>
          <cell r="C2197" t="str">
            <v>WAKTU PELAKSANAAN YANG DIPERLUKAN</v>
          </cell>
        </row>
        <row r="2198">
          <cell r="C2198" t="str">
            <v>Masa Pelaksanaan :</v>
          </cell>
          <cell r="D2198" t="str">
            <v>. . . . . . . . . . . .</v>
          </cell>
          <cell r="E2198" t="str">
            <v>bulan</v>
          </cell>
        </row>
        <row r="2200">
          <cell r="A2200" t="str">
            <v>7.</v>
          </cell>
          <cell r="C2200" t="str">
            <v>VOLUME PEKERJAAN YANG DIPERLUKAN</v>
          </cell>
        </row>
        <row r="2201">
          <cell r="C2201" t="str">
            <v>Volume pekerjaan  :</v>
          </cell>
          <cell r="D2201">
            <v>0</v>
          </cell>
          <cell r="E2201" t="str">
            <v>M3</v>
          </cell>
        </row>
        <row r="2217">
          <cell r="A2217" t="str">
            <v>ITEM PEMBAYARAN NO.</v>
          </cell>
          <cell r="D2217" t="str">
            <v>:  3.1.(8)</v>
          </cell>
          <cell r="J2217" t="str">
            <v>=T2272</v>
          </cell>
        </row>
        <row r="2218">
          <cell r="A2218" t="str">
            <v>JENIS PEKERJAAN</v>
          </cell>
          <cell r="D2218" t="str">
            <v>:  Pembongk Perk Beraspal tanpa Cold Milling Machine</v>
          </cell>
        </row>
        <row r="2219">
          <cell r="A2219" t="str">
            <v>SATUAN PEMBAYARAN</v>
          </cell>
          <cell r="D2219" t="str">
            <v>:  M3</v>
          </cell>
          <cell r="H2219" t="str">
            <v xml:space="preserve">         URAIAN ANALISA HARGA SATUAN</v>
          </cell>
        </row>
        <row r="2222">
          <cell r="A2222" t="str">
            <v>No.</v>
          </cell>
          <cell r="C2222" t="str">
            <v>U R A I A N</v>
          </cell>
          <cell r="G2222" t="str">
            <v>KODE</v>
          </cell>
          <cell r="H2222" t="str">
            <v>KOEF.</v>
          </cell>
          <cell r="I2222" t="str">
            <v>SATUAN</v>
          </cell>
          <cell r="J2222" t="str">
            <v>KETERANGAN</v>
          </cell>
        </row>
        <row r="2225">
          <cell r="A2225" t="str">
            <v>I.</v>
          </cell>
          <cell r="C2225" t="str">
            <v>ASUMSI</v>
          </cell>
        </row>
        <row r="2226">
          <cell r="A2226">
            <v>1</v>
          </cell>
          <cell r="C2226" t="str">
            <v>Pekerjaan dilakukan secara mekanik/manual</v>
          </cell>
        </row>
        <row r="2227">
          <cell r="A2227">
            <v>2</v>
          </cell>
          <cell r="C2227" t="str">
            <v>Lokasi pekerjaan : sepanjang jalan</v>
          </cell>
        </row>
        <row r="2228">
          <cell r="A2228">
            <v>3</v>
          </cell>
          <cell r="C2228" t="str">
            <v>Kondisi Jalan   :  sedang / baik</v>
          </cell>
        </row>
        <row r="2229">
          <cell r="A2229">
            <v>4</v>
          </cell>
          <cell r="C2229" t="str">
            <v>Jam kerja efektif per-hari</v>
          </cell>
          <cell r="G2229" t="str">
            <v>Tk</v>
          </cell>
          <cell r="H2229">
            <v>7</v>
          </cell>
          <cell r="I2229" t="str">
            <v>Jam</v>
          </cell>
        </row>
        <row r="2230">
          <cell r="A2230">
            <v>5</v>
          </cell>
          <cell r="C2230" t="str">
            <v>Faktor pengembangan bahan</v>
          </cell>
          <cell r="G2230" t="str">
            <v>Fk</v>
          </cell>
          <cell r="H2230">
            <v>1.24</v>
          </cell>
          <cell r="I2230" t="str">
            <v>-</v>
          </cell>
        </row>
        <row r="2233">
          <cell r="A2233" t="str">
            <v>II.</v>
          </cell>
          <cell r="C2233" t="str">
            <v>URUTAN KERJA</v>
          </cell>
        </row>
        <row r="2234">
          <cell r="A2234">
            <v>1</v>
          </cell>
          <cell r="C2234" t="str">
            <v>Aspal yg dikeruk umumnya berada di badan jalan</v>
          </cell>
        </row>
        <row r="2235">
          <cell r="A2235">
            <v>2</v>
          </cell>
          <cell r="C2235" t="str">
            <v>Pengerukan dilakukan dengan Jack Hammer dan</v>
          </cell>
        </row>
        <row r="2236">
          <cell r="C2236" t="str">
            <v>dimuat ke dalam truck secara manual</v>
          </cell>
        </row>
        <row r="2237">
          <cell r="A2237">
            <v>3</v>
          </cell>
          <cell r="C2237" t="str">
            <v>Dump Truck membuang material hasil galian keluar</v>
          </cell>
        </row>
        <row r="2238">
          <cell r="C2238" t="str">
            <v>lokasi jalan sejauh :</v>
          </cell>
          <cell r="G2238" t="str">
            <v>L</v>
          </cell>
          <cell r="H2238">
            <v>5</v>
          </cell>
          <cell r="I2238" t="str">
            <v>Km</v>
          </cell>
        </row>
        <row r="2242">
          <cell r="A2242" t="str">
            <v>III.</v>
          </cell>
          <cell r="C2242" t="str">
            <v>PEMAKAIAN BAHAN, ALAT DAN TENAGA</v>
          </cell>
        </row>
        <row r="2244">
          <cell r="A2244" t="str">
            <v xml:space="preserve">   1.</v>
          </cell>
          <cell r="C2244" t="str">
            <v>BAHAN</v>
          </cell>
        </row>
        <row r="2245">
          <cell r="C2245" t="str">
            <v>Tidak ada bahan yang diperlukan</v>
          </cell>
        </row>
        <row r="2248">
          <cell r="A2248" t="str">
            <v xml:space="preserve">   2.</v>
          </cell>
          <cell r="C2248" t="str">
            <v>ALAT</v>
          </cell>
        </row>
        <row r="2249">
          <cell r="A2249" t="str">
            <v xml:space="preserve">   2.a.</v>
          </cell>
          <cell r="C2249" t="str">
            <v>JACK HAMMER, COMPRESSOR</v>
          </cell>
        </row>
        <row r="2250">
          <cell r="C2250" t="str">
            <v>Produksi per jam</v>
          </cell>
          <cell r="G2250" t="str">
            <v>Q1</v>
          </cell>
          <cell r="H2250">
            <v>1</v>
          </cell>
          <cell r="I2250" t="str">
            <v>M3 / Jam</v>
          </cell>
        </row>
        <row r="2252">
          <cell r="C2252" t="str">
            <v>Koefisien Alat / m3</v>
          </cell>
          <cell r="D2252" t="str">
            <v xml:space="preserve"> =  1  :  Q1</v>
          </cell>
          <cell r="H2252">
            <v>1</v>
          </cell>
          <cell r="I2252" t="str">
            <v>Jam</v>
          </cell>
        </row>
        <row r="2255">
          <cell r="A2255" t="str">
            <v xml:space="preserve">   2.b.</v>
          </cell>
          <cell r="C2255" t="str">
            <v>DUMP TRUCK</v>
          </cell>
          <cell r="G2255" t="str">
            <v>(E08)</v>
          </cell>
        </row>
        <row r="2256">
          <cell r="C2256" t="str">
            <v>Kapasitas bak</v>
          </cell>
          <cell r="G2256" t="str">
            <v>V</v>
          </cell>
          <cell r="H2256">
            <v>4</v>
          </cell>
          <cell r="I2256" t="str">
            <v>M3</v>
          </cell>
        </row>
        <row r="2257">
          <cell r="C2257" t="str">
            <v>Faktor  efisiensi alat</v>
          </cell>
          <cell r="G2257" t="str">
            <v>Fa</v>
          </cell>
          <cell r="H2257">
            <v>0.83</v>
          </cell>
          <cell r="I2257" t="str">
            <v>-</v>
          </cell>
        </row>
        <row r="2258">
          <cell r="C2258" t="str">
            <v>Kecepatan rata-rata bermuatan</v>
          </cell>
          <cell r="G2258" t="str">
            <v>v1</v>
          </cell>
          <cell r="H2258">
            <v>45</v>
          </cell>
          <cell r="I2258" t="str">
            <v>KM/Jam</v>
          </cell>
        </row>
        <row r="2259">
          <cell r="C2259" t="str">
            <v>Kecepatan rata-rata kosong</v>
          </cell>
          <cell r="G2259" t="str">
            <v>v2</v>
          </cell>
          <cell r="H2259">
            <v>60</v>
          </cell>
          <cell r="I2259" t="str">
            <v>KM/Jam</v>
          </cell>
        </row>
        <row r="2260">
          <cell r="C2260" t="str">
            <v>Waktu  siklus</v>
          </cell>
          <cell r="G2260" t="str">
            <v>Ts1</v>
          </cell>
          <cell r="I2260" t="str">
            <v>menit</v>
          </cell>
        </row>
        <row r="2261">
          <cell r="C2261" t="str">
            <v>- Waktu tempuh isi</v>
          </cell>
          <cell r="E2261" t="str">
            <v>=   (L  :  v1)  x  60</v>
          </cell>
          <cell r="G2261" t="str">
            <v>T1</v>
          </cell>
          <cell r="H2261">
            <v>6.6666666666666661</v>
          </cell>
          <cell r="I2261" t="str">
            <v>menit</v>
          </cell>
        </row>
        <row r="2262">
          <cell r="C2262" t="str">
            <v>- Waktu tempuh kosong</v>
          </cell>
          <cell r="E2262" t="str">
            <v>=   (L  :  v2)  x  60</v>
          </cell>
          <cell r="G2262" t="str">
            <v>T2</v>
          </cell>
          <cell r="H2262">
            <v>5</v>
          </cell>
          <cell r="I2262" t="str">
            <v>menit</v>
          </cell>
        </row>
        <row r="2263">
          <cell r="C2263" t="str">
            <v>- Muat</v>
          </cell>
          <cell r="E2263" t="str">
            <v>=   (V  :  Q1) x 60</v>
          </cell>
          <cell r="G2263" t="str">
            <v>T3</v>
          </cell>
          <cell r="H2263">
            <v>240</v>
          </cell>
          <cell r="I2263" t="str">
            <v>menit</v>
          </cell>
        </row>
        <row r="2264">
          <cell r="C2264" t="str">
            <v>- Lain-lain</v>
          </cell>
          <cell r="G2264" t="str">
            <v>T4</v>
          </cell>
          <cell r="H2264">
            <v>2</v>
          </cell>
          <cell r="I2264" t="str">
            <v>menit</v>
          </cell>
        </row>
        <row r="2265">
          <cell r="G2265" t="str">
            <v>Ts1</v>
          </cell>
          <cell r="H2265">
            <v>253.66666666666666</v>
          </cell>
          <cell r="I2265" t="str">
            <v>menit</v>
          </cell>
        </row>
        <row r="2268">
          <cell r="C2268" t="str">
            <v>Kapasitas Produksi / Jam   =</v>
          </cell>
          <cell r="E2268" t="str">
            <v>V x Fa x 60</v>
          </cell>
          <cell r="G2268" t="str">
            <v>Q2</v>
          </cell>
          <cell r="H2268">
            <v>0.63329235725488531</v>
          </cell>
          <cell r="I2268" t="str">
            <v xml:space="preserve">M3 / Jam </v>
          </cell>
        </row>
        <row r="2269">
          <cell r="E2269" t="str">
            <v xml:space="preserve">    Fk x Ts1</v>
          </cell>
        </row>
        <row r="2272">
          <cell r="C2272" t="str">
            <v>Koefisien Alat / m3</v>
          </cell>
          <cell r="D2272" t="str">
            <v xml:space="preserve"> =  1  :  Q2</v>
          </cell>
          <cell r="G2272" t="str">
            <v>(E08)</v>
          </cell>
          <cell r="H2272">
            <v>1.5790495314591702</v>
          </cell>
          <cell r="I2272" t="str">
            <v>Jam</v>
          </cell>
        </row>
        <row r="2274">
          <cell r="C2274">
            <v>0</v>
          </cell>
        </row>
        <row r="2275">
          <cell r="C2275">
            <v>0</v>
          </cell>
        </row>
        <row r="2277">
          <cell r="J2277" t="str">
            <v>Berlanjut ke halaman berikut</v>
          </cell>
        </row>
        <row r="2278">
          <cell r="A2278" t="str">
            <v>ITEM PEMBAYARAN NO.</v>
          </cell>
          <cell r="D2278" t="str">
            <v>:  3.1.(8)</v>
          </cell>
          <cell r="J2278" t="str">
            <v>=T2272</v>
          </cell>
        </row>
        <row r="2279">
          <cell r="A2279" t="str">
            <v>JENIS PEKERJAAN</v>
          </cell>
          <cell r="D2279" t="str">
            <v>:  Pembongk Perk Beraspal tanpa Cold Milling Machine</v>
          </cell>
        </row>
        <row r="2280">
          <cell r="A2280" t="str">
            <v>SATUAN PEMBAYARAN</v>
          </cell>
          <cell r="D2280" t="str">
            <v>:  M3</v>
          </cell>
          <cell r="H2280" t="str">
            <v xml:space="preserve">         URAIAN ANALISA HARGA SATUAN</v>
          </cell>
        </row>
        <row r="2281">
          <cell r="J2281" t="str">
            <v>Lanjutan</v>
          </cell>
        </row>
        <row r="2283">
          <cell r="A2283" t="str">
            <v>No.</v>
          </cell>
          <cell r="C2283" t="str">
            <v>U R A I A N</v>
          </cell>
          <cell r="G2283" t="str">
            <v>KODE</v>
          </cell>
          <cell r="H2283" t="str">
            <v>KOEF.</v>
          </cell>
          <cell r="I2283" t="str">
            <v>SATUAN</v>
          </cell>
          <cell r="J2283" t="str">
            <v>KETERANGAN</v>
          </cell>
        </row>
        <row r="2286">
          <cell r="A2286" t="str">
            <v xml:space="preserve"> 2.c</v>
          </cell>
          <cell r="C2286" t="str">
            <v>ALAT  BANTU</v>
          </cell>
        </row>
        <row r="2287">
          <cell r="C2287" t="str">
            <v>Diperlukan alat-alat bantu kecil</v>
          </cell>
          <cell r="J2287" t="str">
            <v>Lump Sump</v>
          </cell>
        </row>
        <row r="2288">
          <cell r="C2288" t="str">
            <v>- Sekop</v>
          </cell>
          <cell r="D2288" t="str">
            <v>= 2 buah</v>
          </cell>
        </row>
        <row r="2289">
          <cell r="C2289" t="str">
            <v>- Kereta Sorong</v>
          </cell>
          <cell r="D2289" t="str">
            <v>= 2 buah</v>
          </cell>
        </row>
        <row r="2291">
          <cell r="A2291" t="str">
            <v xml:space="preserve">   3.</v>
          </cell>
          <cell r="C2291" t="str">
            <v>TENAGA</v>
          </cell>
        </row>
        <row r="2292">
          <cell r="C2292" t="str">
            <v>Produksi menentukan : Jack Hammer</v>
          </cell>
          <cell r="G2292" t="str">
            <v>Q1</v>
          </cell>
          <cell r="H2292">
            <v>1</v>
          </cell>
          <cell r="I2292" t="str">
            <v>M3/Jam</v>
          </cell>
        </row>
        <row r="2293">
          <cell r="C2293" t="str">
            <v>Produksi Galian / hari  =  Tk x Q1</v>
          </cell>
          <cell r="G2293" t="str">
            <v>Qt</v>
          </cell>
          <cell r="H2293">
            <v>7</v>
          </cell>
          <cell r="I2293" t="str">
            <v>M3</v>
          </cell>
        </row>
        <row r="2294">
          <cell r="C2294" t="str">
            <v>Kebutuhan tenaga :</v>
          </cell>
        </row>
        <row r="2295">
          <cell r="D2295" t="str">
            <v>- Pekerja</v>
          </cell>
          <cell r="G2295" t="str">
            <v>P</v>
          </cell>
          <cell r="H2295">
            <v>2</v>
          </cell>
          <cell r="I2295" t="str">
            <v>orang</v>
          </cell>
        </row>
        <row r="2296">
          <cell r="D2296" t="str">
            <v>- Mandor</v>
          </cell>
          <cell r="G2296" t="str">
            <v>M</v>
          </cell>
          <cell r="H2296">
            <v>1</v>
          </cell>
          <cell r="I2296" t="str">
            <v>orang</v>
          </cell>
        </row>
        <row r="2298">
          <cell r="C2298" t="str">
            <v>Koefisien tenaga / M3   :</v>
          </cell>
        </row>
        <row r="2299">
          <cell r="D2299" t="str">
            <v>- Pekerja</v>
          </cell>
          <cell r="E2299" t="str">
            <v>= (Tk x P) : Qt</v>
          </cell>
          <cell r="G2299" t="str">
            <v>(L01)</v>
          </cell>
          <cell r="H2299">
            <v>2</v>
          </cell>
          <cell r="I2299" t="str">
            <v>Jam</v>
          </cell>
        </row>
        <row r="2300">
          <cell r="D2300" t="str">
            <v>- Mandor</v>
          </cell>
          <cell r="E2300" t="str">
            <v>= (Tk x M) : Qt</v>
          </cell>
          <cell r="G2300" t="str">
            <v>(L03)</v>
          </cell>
          <cell r="H2300">
            <v>1</v>
          </cell>
          <cell r="I2300" t="str">
            <v>Jam</v>
          </cell>
        </row>
        <row r="2302">
          <cell r="A2302" t="str">
            <v>4.</v>
          </cell>
          <cell r="C2302" t="str">
            <v>HARGA DASAR SATUAN UPAH, BAHAN DAN ALAT</v>
          </cell>
        </row>
        <row r="2303">
          <cell r="C2303" t="str">
            <v>Lihat lampiran.</v>
          </cell>
        </row>
        <row r="2305">
          <cell r="A2305" t="str">
            <v>5.</v>
          </cell>
          <cell r="C2305" t="str">
            <v>ANALISA HARGA SATUAN PEKERJAAN</v>
          </cell>
        </row>
        <row r="2306">
          <cell r="C2306" t="str">
            <v>Lihat perhitungan dalam FORMULIR STANDAR UNTUK</v>
          </cell>
        </row>
        <row r="2307">
          <cell r="C2307" t="str">
            <v>PEREKEMAN ANALISA MASING-MASING HARGA</v>
          </cell>
        </row>
        <row r="2308">
          <cell r="C2308" t="str">
            <v>SATUAN.</v>
          </cell>
        </row>
        <row r="2309">
          <cell r="C2309" t="str">
            <v>Didapat Harga Satuan Pekerjaan :</v>
          </cell>
        </row>
        <row r="2311">
          <cell r="C2311" t="str">
            <v xml:space="preserve">Rp.  </v>
          </cell>
          <cell r="D2311">
            <v>1633771.8260014895</v>
          </cell>
          <cell r="E2311" t="str">
            <v xml:space="preserve"> / M2</v>
          </cell>
        </row>
        <row r="2314">
          <cell r="A2314" t="str">
            <v>6.</v>
          </cell>
          <cell r="C2314" t="str">
            <v>WAKTU PELAKSANAAN YANG DIPERLUKAN</v>
          </cell>
        </row>
        <row r="2315">
          <cell r="C2315" t="str">
            <v>Masa Pelaksanaan :</v>
          </cell>
          <cell r="D2315" t="str">
            <v>. . . . . . . . . . . .</v>
          </cell>
          <cell r="E2315" t="str">
            <v>bulan</v>
          </cell>
        </row>
        <row r="2317">
          <cell r="A2317" t="str">
            <v>7.</v>
          </cell>
          <cell r="C2317" t="str">
            <v>VOLUME PEKERJAAN YANG DIPERLUKAN</v>
          </cell>
        </row>
        <row r="2318">
          <cell r="C2318" t="str">
            <v>Volume pekerjaan  :</v>
          </cell>
          <cell r="D2318">
            <v>0</v>
          </cell>
          <cell r="E2318" t="str">
            <v>M3</v>
          </cell>
        </row>
        <row r="2335">
          <cell r="A2335" t="str">
            <v>ITEM PEMBAYARAN NO.</v>
          </cell>
          <cell r="D2335" t="str">
            <v xml:space="preserve">:  3.4 </v>
          </cell>
          <cell r="J2335" t="str">
            <v>Analisa EI-312</v>
          </cell>
          <cell r="T2335" t="str">
            <v>Analisa EI-312</v>
          </cell>
        </row>
        <row r="2336">
          <cell r="A2336" t="str">
            <v>JENIS PEKERJAAN</v>
          </cell>
          <cell r="D2336" t="str">
            <v>:  Pengupasan Permukaan Aspal Lama dan Pencampuran Kembali</v>
          </cell>
        </row>
        <row r="2337">
          <cell r="A2337" t="str">
            <v>SATUAN PEMBAYARAN</v>
          </cell>
          <cell r="D2337" t="str">
            <v>:  M2</v>
          </cell>
          <cell r="H2337" t="str">
            <v xml:space="preserve">         URAIAN ANALISA HARGA SATUAN</v>
          </cell>
          <cell r="L2337" t="str">
            <v>FORMULIR STANDAR UNTUK</v>
          </cell>
        </row>
        <row r="2338">
          <cell r="L2338" t="str">
            <v>PEREKAMAN ANALISA MASING-MASING HARGA SATUAN</v>
          </cell>
        </row>
        <row r="2339">
          <cell r="L2339">
            <v>0</v>
          </cell>
        </row>
        <row r="2340">
          <cell r="A2340" t="str">
            <v>No.</v>
          </cell>
          <cell r="C2340" t="str">
            <v>U R A I A N</v>
          </cell>
          <cell r="G2340" t="str">
            <v>KODE</v>
          </cell>
          <cell r="H2340" t="str">
            <v>KOEF.</v>
          </cell>
          <cell r="I2340" t="str">
            <v>SATUAN</v>
          </cell>
          <cell r="J2340" t="str">
            <v>KETERANGAN</v>
          </cell>
        </row>
        <row r="2342">
          <cell r="L2342" t="str">
            <v>PROYEK</v>
          </cell>
          <cell r="O2342" t="str">
            <v>:</v>
          </cell>
        </row>
        <row r="2343">
          <cell r="A2343" t="str">
            <v>I.</v>
          </cell>
          <cell r="C2343" t="str">
            <v>ASUMSI</v>
          </cell>
          <cell r="L2343" t="str">
            <v>No. PAKET KONTRAK</v>
          </cell>
          <cell r="O2343" t="str">
            <v>:</v>
          </cell>
        </row>
        <row r="2344">
          <cell r="A2344">
            <v>1</v>
          </cell>
          <cell r="C2344" t="str">
            <v>Pekerjaan dilakukan secara mekananik</v>
          </cell>
          <cell r="L2344" t="str">
            <v>NAMA PAKET</v>
          </cell>
          <cell r="O2344" t="str">
            <v>:</v>
          </cell>
        </row>
        <row r="2345">
          <cell r="A2345">
            <v>2</v>
          </cell>
          <cell r="C2345" t="str">
            <v>Lokasi pekerjaan : sepanjang jalan</v>
          </cell>
          <cell r="L2345" t="str">
            <v>PROP / KAB / KODYA</v>
          </cell>
          <cell r="O2345" t="str">
            <v>:</v>
          </cell>
        </row>
        <row r="2346">
          <cell r="A2346">
            <v>3</v>
          </cell>
          <cell r="C2346" t="str">
            <v>Kondisi Jalan   :  sedang / baik</v>
          </cell>
          <cell r="L2346" t="str">
            <v>ITEM PEMBAYARAN NO.</v>
          </cell>
          <cell r="O2346" t="str">
            <v xml:space="preserve">:  3.4 </v>
          </cell>
          <cell r="R2346" t="str">
            <v>PERKIRAAN VOL. PEK.</v>
          </cell>
          <cell r="T2346" t="str">
            <v>:</v>
          </cell>
          <cell r="U2346">
            <v>0</v>
          </cell>
        </row>
        <row r="2347">
          <cell r="A2347">
            <v>4</v>
          </cell>
          <cell r="C2347" t="str">
            <v>Jam kerja efektif per-hari</v>
          </cell>
          <cell r="G2347" t="str">
            <v>Tk</v>
          </cell>
          <cell r="H2347">
            <v>7</v>
          </cell>
          <cell r="I2347" t="str">
            <v>Jam</v>
          </cell>
          <cell r="L2347" t="str">
            <v>JENIS PEKERJAAN</v>
          </cell>
          <cell r="O2347" t="str">
            <v>:  Pengupasan Permukaan Aspal Lama dan Pencampuran Kembali</v>
          </cell>
          <cell r="R2347" t="str">
            <v>TOTAL HARGA (Rp.)</v>
          </cell>
          <cell r="T2347" t="str">
            <v>:</v>
          </cell>
          <cell r="U2347">
            <v>0</v>
          </cell>
        </row>
        <row r="2348">
          <cell r="A2348">
            <v>5</v>
          </cell>
          <cell r="C2348" t="str">
            <v>Faktor pengembangan bahan</v>
          </cell>
          <cell r="G2348" t="str">
            <v>Fk</v>
          </cell>
          <cell r="H2348">
            <v>1.24</v>
          </cell>
          <cell r="I2348" t="str">
            <v>-</v>
          </cell>
          <cell r="L2348" t="str">
            <v>SATUAN PEMBAYARAN</v>
          </cell>
          <cell r="O2348" t="str">
            <v>:  M2</v>
          </cell>
          <cell r="R2348" t="str">
            <v>% THD. BIAYA PROYEK</v>
          </cell>
          <cell r="T2348" t="str">
            <v>:</v>
          </cell>
          <cell r="U2348" t="e">
            <v>#DIV/0!</v>
          </cell>
        </row>
        <row r="2349">
          <cell r="A2349">
            <v>6</v>
          </cell>
          <cell r="C2349" t="str">
            <v>Tebal penggaruan 15 cm</v>
          </cell>
        </row>
        <row r="2351">
          <cell r="A2351" t="str">
            <v>II.</v>
          </cell>
          <cell r="C2351" t="str">
            <v>URUTAN KERJA</v>
          </cell>
          <cell r="Q2351" t="str">
            <v>PERKIRAAN</v>
          </cell>
          <cell r="R2351" t="str">
            <v>HARGA</v>
          </cell>
          <cell r="S2351" t="str">
            <v>JUMLAH</v>
          </cell>
        </row>
        <row r="2352">
          <cell r="A2352">
            <v>1</v>
          </cell>
          <cell r="C2352" t="str">
            <v>Penggaruan perkerasan dengan alat cold recycler</v>
          </cell>
          <cell r="L2352" t="str">
            <v>NO.</v>
          </cell>
          <cell r="N2352" t="str">
            <v>KOMPONEN</v>
          </cell>
          <cell r="P2352" t="str">
            <v>SATUAN</v>
          </cell>
          <cell r="Q2352" t="str">
            <v>KUANTITAS</v>
          </cell>
          <cell r="R2352" t="str">
            <v>SATUAN</v>
          </cell>
          <cell r="S2352" t="str">
            <v>HARGA</v>
          </cell>
        </row>
        <row r="2353">
          <cell r="A2353">
            <v>2</v>
          </cell>
          <cell r="C2353" t="str">
            <v xml:space="preserve">Pencampuran kembali dengan bahan pengikat di dalam </v>
          </cell>
          <cell r="R2353" t="str">
            <v>(Rp.)</v>
          </cell>
          <cell r="S2353" t="str">
            <v>(Rp.)</v>
          </cell>
        </row>
        <row r="2354">
          <cell r="C2354" t="str">
            <v>cold recycler</v>
          </cell>
        </row>
        <row r="2355">
          <cell r="A2355">
            <v>3</v>
          </cell>
          <cell r="C2355" t="str">
            <v>Penghamparan langsung dari alat cold recycler</v>
          </cell>
        </row>
        <row r="2356">
          <cell r="A2356">
            <v>4</v>
          </cell>
          <cell r="C2356" t="str">
            <v>Pemadatan dengan alat pemadat tandem roller</v>
          </cell>
          <cell r="G2356">
            <v>0</v>
          </cell>
          <cell r="H2356">
            <v>0</v>
          </cell>
          <cell r="I2356">
            <v>0</v>
          </cell>
          <cell r="L2356" t="str">
            <v>A.</v>
          </cell>
          <cell r="N2356" t="str">
            <v>TENAGA</v>
          </cell>
        </row>
        <row r="2358">
          <cell r="L2358" t="str">
            <v>1.</v>
          </cell>
          <cell r="N2358" t="str">
            <v>Pekerja</v>
          </cell>
          <cell r="O2358" t="str">
            <v>(L01)</v>
          </cell>
          <cell r="P2358" t="str">
            <v>Jam</v>
          </cell>
          <cell r="Q2358">
            <v>2</v>
          </cell>
          <cell r="R2358">
            <v>2857.14</v>
          </cell>
          <cell r="U2358">
            <v>5714.28</v>
          </cell>
        </row>
        <row r="2359">
          <cell r="L2359" t="str">
            <v>2.</v>
          </cell>
          <cell r="N2359" t="str">
            <v>Mandor</v>
          </cell>
          <cell r="O2359" t="str">
            <v>(L03)</v>
          </cell>
          <cell r="P2359" t="str">
            <v>Jam</v>
          </cell>
          <cell r="Q2359">
            <v>0.5</v>
          </cell>
          <cell r="R2359">
            <v>3214.29</v>
          </cell>
          <cell r="U2359">
            <v>1607.145</v>
          </cell>
        </row>
        <row r="2360">
          <cell r="A2360" t="str">
            <v>III.</v>
          </cell>
          <cell r="C2360" t="str">
            <v>PEMAKAIAN BAHAN, ALAT DAN TENAGA</v>
          </cell>
        </row>
        <row r="2362">
          <cell r="A2362" t="str">
            <v xml:space="preserve">   1.</v>
          </cell>
          <cell r="C2362" t="str">
            <v>BAHAN</v>
          </cell>
          <cell r="Q2362" t="str">
            <v xml:space="preserve">JUMLAH HARGA TENAGA   </v>
          </cell>
          <cell r="U2362">
            <v>7321.4249999999993</v>
          </cell>
        </row>
        <row r="2363">
          <cell r="C2363" t="str">
            <v xml:space="preserve">Bahan pengikat (semen, aspal dan air) </v>
          </cell>
        </row>
        <row r="2364">
          <cell r="C2364" t="str">
            <v>- semen</v>
          </cell>
          <cell r="D2364">
            <v>0.06</v>
          </cell>
          <cell r="L2364" t="str">
            <v>B.</v>
          </cell>
          <cell r="N2364" t="str">
            <v>BAHAN</v>
          </cell>
        </row>
        <row r="2365">
          <cell r="C2365" t="str">
            <v>- aspal</v>
          </cell>
          <cell r="D2365">
            <v>0.03</v>
          </cell>
        </row>
        <row r="2366">
          <cell r="C2366" t="str">
            <v>- air</v>
          </cell>
        </row>
        <row r="2368">
          <cell r="A2368" t="str">
            <v xml:space="preserve">   2.</v>
          </cell>
          <cell r="C2368" t="str">
            <v>ALAT</v>
          </cell>
        </row>
        <row r="2369">
          <cell r="A2369" t="str">
            <v xml:space="preserve">   2.a.</v>
          </cell>
          <cell r="C2369" t="str">
            <v>COLD RECYCLER</v>
          </cell>
          <cell r="J2369" t="str">
            <v xml:space="preserve"> (E05/26/10/15)</v>
          </cell>
        </row>
        <row r="2370">
          <cell r="C2370" t="str">
            <v>Produksi per jam</v>
          </cell>
          <cell r="G2370" t="str">
            <v>Q1</v>
          </cell>
          <cell r="H2370">
            <v>2</v>
          </cell>
          <cell r="I2370" t="str">
            <v>M3 / Jam</v>
          </cell>
        </row>
        <row r="2372">
          <cell r="C2372" t="str">
            <v>Koefisien Alat / m3</v>
          </cell>
          <cell r="D2372" t="str">
            <v xml:space="preserve"> =  1  :  Q1</v>
          </cell>
          <cell r="G2372" t="str">
            <v>(E05/26)</v>
          </cell>
          <cell r="H2372">
            <v>0.5</v>
          </cell>
          <cell r="I2372" t="str">
            <v>Jam</v>
          </cell>
        </row>
        <row r="2375">
          <cell r="A2375" t="str">
            <v xml:space="preserve">   2.b.</v>
          </cell>
          <cell r="C2375" t="str">
            <v>WATER TANKER</v>
          </cell>
          <cell r="G2375" t="str">
            <v>(E08)</v>
          </cell>
        </row>
        <row r="2378">
          <cell r="A2378" t="str">
            <v xml:space="preserve">   2.c.</v>
          </cell>
          <cell r="C2378" t="str">
            <v>ASPHALT TANKER</v>
          </cell>
        </row>
        <row r="2381">
          <cell r="A2381" t="str">
            <v xml:space="preserve">   2.d.</v>
          </cell>
          <cell r="C2381" t="str">
            <v>CEMENT TANKER</v>
          </cell>
        </row>
        <row r="2397">
          <cell r="J2397" t="str">
            <v>Berlanjut ke halaman berikut</v>
          </cell>
        </row>
        <row r="2398">
          <cell r="A2398" t="str">
            <v>ITEM PEMBAYARAN NO.</v>
          </cell>
          <cell r="D2398" t="str">
            <v xml:space="preserve">:  3.4 </v>
          </cell>
          <cell r="J2398" t="str">
            <v>Analisa EI-312</v>
          </cell>
        </row>
        <row r="2399">
          <cell r="A2399" t="str">
            <v>JENIS PEKERJAAN</v>
          </cell>
          <cell r="D2399" t="str">
            <v>:  Pengupasan Permukaan Aspal Lama dan Pencampuran Kembali</v>
          </cell>
        </row>
        <row r="2400">
          <cell r="A2400" t="str">
            <v>SATUAN PEMBAYARAN</v>
          </cell>
          <cell r="D2400" t="str">
            <v>:  M2</v>
          </cell>
          <cell r="H2400" t="str">
            <v xml:space="preserve">         URAIAN ANALISA HARGA SATUAN</v>
          </cell>
        </row>
        <row r="2401">
          <cell r="J2401" t="str">
            <v>Lanjutan</v>
          </cell>
        </row>
        <row r="2403">
          <cell r="A2403" t="str">
            <v>No.</v>
          </cell>
          <cell r="C2403" t="str">
            <v>U R A I A N</v>
          </cell>
          <cell r="G2403" t="str">
            <v>KODE</v>
          </cell>
          <cell r="H2403" t="str">
            <v>KOEF.</v>
          </cell>
          <cell r="I2403" t="str">
            <v>SATUAN</v>
          </cell>
          <cell r="J2403" t="str">
            <v>KETERANGAN</v>
          </cell>
        </row>
        <row r="2406">
          <cell r="A2406" t="str">
            <v xml:space="preserve">   3.</v>
          </cell>
          <cell r="C2406" t="str">
            <v>TENAGA</v>
          </cell>
        </row>
        <row r="2407">
          <cell r="C2407" t="str">
            <v>Produksi menentukan :COLD RECYCLER</v>
          </cell>
          <cell r="G2407" t="str">
            <v>Q1</v>
          </cell>
          <cell r="H2407">
            <v>2</v>
          </cell>
          <cell r="I2407" t="str">
            <v>M2/Jam</v>
          </cell>
        </row>
        <row r="2408">
          <cell r="C2408" t="str">
            <v>Produksi Galian / hari  =  Tk x Q1</v>
          </cell>
          <cell r="G2408" t="str">
            <v>Qt</v>
          </cell>
          <cell r="H2408">
            <v>14</v>
          </cell>
          <cell r="I2408" t="str">
            <v>M3</v>
          </cell>
        </row>
        <row r="2409">
          <cell r="C2409" t="str">
            <v>Kebutuhan tenaga :</v>
          </cell>
        </row>
        <row r="2410">
          <cell r="D2410" t="str">
            <v>- Pekerja</v>
          </cell>
          <cell r="G2410" t="str">
            <v>P</v>
          </cell>
          <cell r="H2410">
            <v>4</v>
          </cell>
          <cell r="I2410" t="str">
            <v>orang</v>
          </cell>
        </row>
        <row r="2411">
          <cell r="D2411" t="str">
            <v>- Mandor</v>
          </cell>
          <cell r="G2411" t="str">
            <v>M</v>
          </cell>
          <cell r="H2411">
            <v>1</v>
          </cell>
          <cell r="I2411" t="str">
            <v>orang</v>
          </cell>
        </row>
        <row r="2413">
          <cell r="C2413" t="str">
            <v>Koefisien tenaga / M3   :</v>
          </cell>
        </row>
        <row r="2414">
          <cell r="D2414" t="str">
            <v>- Pekerja</v>
          </cell>
          <cell r="E2414" t="str">
            <v>= (Tk x P) : Qt</v>
          </cell>
          <cell r="G2414" t="str">
            <v>(L01)</v>
          </cell>
          <cell r="H2414">
            <v>2</v>
          </cell>
          <cell r="I2414" t="str">
            <v>Jam</v>
          </cell>
        </row>
        <row r="2415">
          <cell r="D2415" t="str">
            <v>- Mandor</v>
          </cell>
          <cell r="E2415" t="str">
            <v>= (Tk x M) : Qt</v>
          </cell>
          <cell r="G2415" t="str">
            <v>(L03)</v>
          </cell>
          <cell r="H2415">
            <v>0.5</v>
          </cell>
          <cell r="I2415" t="str">
            <v>Jam</v>
          </cell>
        </row>
        <row r="2417">
          <cell r="A2417" t="str">
            <v>4.</v>
          </cell>
          <cell r="C2417" t="str">
            <v>HARGA DASAR SATUAN UPAH, BAHAN DAN ALAT</v>
          </cell>
        </row>
        <row r="2418">
          <cell r="C2418" t="str">
            <v>Lihat lampiran.</v>
          </cell>
        </row>
        <row r="2420">
          <cell r="A2420" t="str">
            <v>5.</v>
          </cell>
          <cell r="C2420" t="str">
            <v>ANALISA HARGA SATUAN PEKERJAAN</v>
          </cell>
        </row>
        <row r="2421">
          <cell r="C2421" t="str">
            <v>Lihat perhitungan dalam FORMULIR STANDAR UNTUK</v>
          </cell>
        </row>
        <row r="2422">
          <cell r="C2422" t="str">
            <v>PEREKEMAN ANALISA MASING-MASING HARGA</v>
          </cell>
        </row>
        <row r="2423">
          <cell r="C2423" t="str">
            <v>SATUAN.</v>
          </cell>
        </row>
        <row r="2424">
          <cell r="C2424" t="str">
            <v>Didapat Harga Satuan Pekerjaan :</v>
          </cell>
        </row>
        <row r="2426">
          <cell r="C2426" t="str">
            <v xml:space="preserve">Rp.  </v>
          </cell>
          <cell r="D2426">
            <v>8053.5674999999992</v>
          </cell>
          <cell r="E2426" t="str">
            <v xml:space="preserve"> / M3</v>
          </cell>
        </row>
        <row r="2429">
          <cell r="A2429" t="str">
            <v>6.</v>
          </cell>
          <cell r="C2429" t="str">
            <v>WAKTU PELAKSANAAN YANG DIPERLUKAN</v>
          </cell>
        </row>
        <row r="2430">
          <cell r="C2430" t="str">
            <v>Masa Pelaksanaan :</v>
          </cell>
          <cell r="D2430" t="str">
            <v>. . . . . . . . . . . .</v>
          </cell>
          <cell r="E2430" t="str">
            <v>bulan</v>
          </cell>
        </row>
        <row r="2432">
          <cell r="A2432" t="str">
            <v>7.</v>
          </cell>
          <cell r="C2432" t="str">
            <v>VOLUME PEKERJAAN YANG DIPERLUKAN</v>
          </cell>
        </row>
        <row r="2433">
          <cell r="C2433" t="str">
            <v>Volume pekerjaan  :</v>
          </cell>
          <cell r="D2433">
            <v>0</v>
          </cell>
          <cell r="E2433" t="str">
            <v>M3</v>
          </cell>
        </row>
        <row r="2452">
          <cell r="N2452" t="str">
            <v>yang dibayar dari kontrak) dan biaya-biaya lainnya.</v>
          </cell>
        </row>
        <row r="2453">
          <cell r="A2453" t="str">
            <v>ITEM PEMBAYARAN NO.</v>
          </cell>
          <cell r="D2453" t="str">
            <v>:  3.2 (4)</v>
          </cell>
          <cell r="J2453">
            <v>0</v>
          </cell>
          <cell r="T2453" t="str">
            <v>Analisa EI-322</v>
          </cell>
        </row>
        <row r="2454">
          <cell r="A2454" t="str">
            <v>JENIS PEKERJAAN</v>
          </cell>
          <cell r="D2454" t="str">
            <v xml:space="preserve">:  Timbunan Batu dengan Manual </v>
          </cell>
        </row>
        <row r="2455">
          <cell r="A2455" t="str">
            <v>SATUAN PEMBAYARAN</v>
          </cell>
          <cell r="D2455" t="str">
            <v>:  M3</v>
          </cell>
          <cell r="E2455">
            <v>0</v>
          </cell>
          <cell r="H2455" t="str">
            <v xml:space="preserve">         URAIAN ANALISA HARGA SATUAN</v>
          </cell>
          <cell r="L2455" t="str">
            <v>FORMULIR STANDAR UNTUK</v>
          </cell>
        </row>
        <row r="2456">
          <cell r="L2456" t="str">
            <v>PEREKAMAN ANALISA MASING-MASING HARGA SATUAN</v>
          </cell>
        </row>
        <row r="2457">
          <cell r="L2457">
            <v>0</v>
          </cell>
        </row>
        <row r="2458">
          <cell r="A2458" t="str">
            <v>No.</v>
          </cell>
          <cell r="C2458" t="str">
            <v>U R A I A N</v>
          </cell>
          <cell r="G2458" t="str">
            <v>KODE</v>
          </cell>
          <cell r="H2458" t="str">
            <v>KOEF.</v>
          </cell>
          <cell r="I2458" t="str">
            <v>SATUAN</v>
          </cell>
          <cell r="J2458" t="str">
            <v>KETERANGAN</v>
          </cell>
        </row>
        <row r="2460">
          <cell r="L2460" t="str">
            <v>PROYEK</v>
          </cell>
          <cell r="O2460" t="str">
            <v>:</v>
          </cell>
        </row>
        <row r="2461">
          <cell r="A2461" t="str">
            <v>I.</v>
          </cell>
          <cell r="C2461" t="str">
            <v>ASUMSI</v>
          </cell>
          <cell r="L2461" t="str">
            <v>No. PAKET KONTRAK</v>
          </cell>
          <cell r="O2461" t="str">
            <v>:</v>
          </cell>
        </row>
        <row r="2462">
          <cell r="A2462">
            <v>1</v>
          </cell>
          <cell r="C2462" t="str">
            <v>Pekerjaan dilakukan secara manual</v>
          </cell>
          <cell r="L2462" t="str">
            <v>NAMA PAKET</v>
          </cell>
          <cell r="O2462" t="str">
            <v>:</v>
          </cell>
        </row>
        <row r="2463">
          <cell r="A2463">
            <v>2</v>
          </cell>
          <cell r="C2463" t="str">
            <v>Lokasi pekerjaan : sepanjang jalan</v>
          </cell>
          <cell r="L2463" t="str">
            <v>PROP / KAB / KODYA</v>
          </cell>
          <cell r="O2463" t="str">
            <v>:</v>
          </cell>
        </row>
        <row r="2464">
          <cell r="A2464">
            <v>3</v>
          </cell>
          <cell r="C2464" t="str">
            <v>Kondisi Jalan   :  sedang / baik</v>
          </cell>
          <cell r="L2464" t="str">
            <v>ITEM PEMBAYARAN NO.</v>
          </cell>
          <cell r="O2464" t="str">
            <v>:  3.2 (4)</v>
          </cell>
          <cell r="R2464" t="str">
            <v>PERKIRAAN VOL. PEK.</v>
          </cell>
          <cell r="T2464" t="str">
            <v>:</v>
          </cell>
          <cell r="U2464">
            <v>1</v>
          </cell>
        </row>
        <row r="2465">
          <cell r="A2465">
            <v>4</v>
          </cell>
          <cell r="C2465" t="str">
            <v>Jam kerja efektif per-hari</v>
          </cell>
          <cell r="G2465" t="str">
            <v>Tk</v>
          </cell>
          <cell r="H2465">
            <v>7</v>
          </cell>
          <cell r="I2465" t="str">
            <v>Jam</v>
          </cell>
          <cell r="L2465" t="str">
            <v>JENIS PEKERJAAN</v>
          </cell>
          <cell r="O2465" t="str">
            <v xml:space="preserve">:  Timbunan Batu dengan Manual </v>
          </cell>
          <cell r="R2465" t="str">
            <v>TOTAL HARGA (Rp.)</v>
          </cell>
          <cell r="T2465" t="str">
            <v>:</v>
          </cell>
          <cell r="U2465">
            <v>263185.3</v>
          </cell>
        </row>
        <row r="2466">
          <cell r="A2466">
            <v>5</v>
          </cell>
          <cell r="C2466" t="str">
            <v>Faktor pengembangan bahan</v>
          </cell>
          <cell r="G2466" t="str">
            <v>Fk</v>
          </cell>
          <cell r="H2466">
            <v>1.24</v>
          </cell>
          <cell r="I2466" t="str">
            <v>-</v>
          </cell>
          <cell r="L2466" t="str">
            <v>SATUAN PEMBAYARAN</v>
          </cell>
          <cell r="O2466" t="str">
            <v>:  M3</v>
          </cell>
          <cell r="P2466">
            <v>0</v>
          </cell>
          <cell r="R2466" t="str">
            <v>% THD. BIAYA PROYEK</v>
          </cell>
          <cell r="T2466" t="str">
            <v>:</v>
          </cell>
          <cell r="U2466" t="e">
            <v>#DIV/0!</v>
          </cell>
        </row>
        <row r="2467">
          <cell r="A2467">
            <v>6</v>
          </cell>
          <cell r="C2467" t="str">
            <v>Tebal hamparan padat</v>
          </cell>
          <cell r="G2467" t="str">
            <v>t</v>
          </cell>
          <cell r="H2467">
            <v>0.45</v>
          </cell>
          <cell r="I2467" t="str">
            <v>M</v>
          </cell>
        </row>
        <row r="2469">
          <cell r="A2469" t="str">
            <v>II.</v>
          </cell>
          <cell r="C2469" t="str">
            <v>URUTAN KERJA</v>
          </cell>
          <cell r="Q2469" t="str">
            <v>PERKIRAAN</v>
          </cell>
          <cell r="R2469" t="str">
            <v>HARGA</v>
          </cell>
          <cell r="S2469" t="str">
            <v>JUMLAH</v>
          </cell>
        </row>
        <row r="2470">
          <cell r="A2470">
            <v>1</v>
          </cell>
          <cell r="C2470" t="str">
            <v>Whell Loader memuat batu ke dalam Dump Truck</v>
          </cell>
          <cell r="L2470" t="str">
            <v>NO.</v>
          </cell>
          <cell r="N2470" t="str">
            <v>KOMPONEN</v>
          </cell>
          <cell r="P2470" t="str">
            <v>SATUAN</v>
          </cell>
          <cell r="Q2470" t="str">
            <v>KUANTITAS</v>
          </cell>
          <cell r="R2470" t="str">
            <v>SATUAN</v>
          </cell>
          <cell r="S2470" t="str">
            <v>HARGA</v>
          </cell>
        </row>
        <row r="2471">
          <cell r="A2471">
            <v>2</v>
          </cell>
          <cell r="C2471" t="str">
            <v>Dump Truck mengangkut ke lapangan dengan jarak</v>
          </cell>
          <cell r="R2471" t="str">
            <v>(Rp.)</v>
          </cell>
          <cell r="S2471" t="str">
            <v>(Rp.)</v>
          </cell>
        </row>
        <row r="2472">
          <cell r="C2472" t="str">
            <v>quari ke lapangan</v>
          </cell>
          <cell r="G2472" t="str">
            <v>L</v>
          </cell>
          <cell r="H2472">
            <v>80.61</v>
          </cell>
          <cell r="I2472" t="str">
            <v>Km</v>
          </cell>
        </row>
        <row r="2473">
          <cell r="A2473">
            <v>3</v>
          </cell>
          <cell r="C2473" t="str">
            <v>Material Timbunan Batu dihampar secara Manual</v>
          </cell>
        </row>
        <row r="2474">
          <cell r="A2474">
            <v>4</v>
          </cell>
          <cell r="C2474" t="str">
            <v>Hamparan batu dipadatkan menggunakan Vibratory</v>
          </cell>
        </row>
        <row r="2475">
          <cell r="C2475" t="str">
            <v>Roller</v>
          </cell>
        </row>
        <row r="2476">
          <cell r="A2476">
            <v>5</v>
          </cell>
          <cell r="C2476" t="str">
            <v>Agregat pengunci dihampar dari Dump Truck, diratakan</v>
          </cell>
        </row>
        <row r="2477">
          <cell r="C2477" t="str">
            <v>menggunakan Bulldozer</v>
          </cell>
        </row>
        <row r="2478">
          <cell r="A2478">
            <v>6</v>
          </cell>
          <cell r="C2478" t="str">
            <v>Hamparan material dipadatkan menggunakan Vibratory</v>
          </cell>
          <cell r="L2478" t="str">
            <v>A.</v>
          </cell>
          <cell r="N2478" t="str">
            <v>TENAGA</v>
          </cell>
        </row>
        <row r="2479">
          <cell r="C2479" t="str">
            <v>Roller</v>
          </cell>
        </row>
        <row r="2480">
          <cell r="C2480">
            <v>0</v>
          </cell>
          <cell r="L2480" t="str">
            <v>1.</v>
          </cell>
          <cell r="N2480" t="str">
            <v>Pekerja</v>
          </cell>
          <cell r="O2480" t="str">
            <v>(L01)</v>
          </cell>
          <cell r="P2480" t="str">
            <v>Jam</v>
          </cell>
          <cell r="Q2480">
            <v>0.14755317566562548</v>
          </cell>
          <cell r="R2480">
            <v>2857.14</v>
          </cell>
          <cell r="U2480">
            <v>421.58008032128515</v>
          </cell>
        </row>
        <row r="2481">
          <cell r="A2481">
            <v>7</v>
          </cell>
          <cell r="C2481" t="str">
            <v>Selama pemadatan sekelompok pekerja  akan</v>
          </cell>
          <cell r="L2481" t="str">
            <v>2.</v>
          </cell>
          <cell r="N2481" t="str">
            <v>Mandor</v>
          </cell>
          <cell r="O2481" t="str">
            <v>(L02)</v>
          </cell>
          <cell r="P2481" t="str">
            <v>Jam</v>
          </cell>
          <cell r="Q2481">
            <v>1.8444146958203185E-2</v>
          </cell>
          <cell r="R2481">
            <v>3214.29</v>
          </cell>
          <cell r="U2481">
            <v>59.284837126282916</v>
          </cell>
        </row>
        <row r="2482">
          <cell r="C2482" t="str">
            <v>merapikan tepi hamparan dan level permukaan</v>
          </cell>
        </row>
        <row r="2483">
          <cell r="C2483" t="str">
            <v>dengan menggunakan alat bantu</v>
          </cell>
        </row>
        <row r="2484">
          <cell r="Q2484" t="str">
            <v xml:space="preserve">JUMLAH HARGA TENAGA   </v>
          </cell>
          <cell r="U2484">
            <v>480.86491744756808</v>
          </cell>
        </row>
        <row r="2485">
          <cell r="A2485" t="str">
            <v>III.</v>
          </cell>
          <cell r="C2485" t="str">
            <v>PEMAKAIAN BAHAN, ALAT DAN TENAGA</v>
          </cell>
        </row>
        <row r="2486">
          <cell r="A2486" t="str">
            <v xml:space="preserve">   1.</v>
          </cell>
          <cell r="C2486" t="str">
            <v>BAHAN</v>
          </cell>
          <cell r="L2486" t="str">
            <v>B.</v>
          </cell>
          <cell r="N2486" t="str">
            <v>BAHAN</v>
          </cell>
        </row>
        <row r="2487">
          <cell r="A2487" t="str">
            <v>1.a.</v>
          </cell>
          <cell r="C2487" t="str">
            <v>Bahan timbunan</v>
          </cell>
          <cell r="D2487" t="str">
            <v xml:space="preserve"> =  1 x  Fk</v>
          </cell>
          <cell r="G2487" t="str">
            <v>(M08)</v>
          </cell>
          <cell r="H2487">
            <v>1.24</v>
          </cell>
          <cell r="I2487" t="str">
            <v>M3</v>
          </cell>
          <cell r="J2487" t="str">
            <v xml:space="preserve"> Borrow Pit</v>
          </cell>
        </row>
        <row r="2489">
          <cell r="A2489" t="str">
            <v xml:space="preserve">   2.</v>
          </cell>
          <cell r="C2489" t="str">
            <v>ALAT</v>
          </cell>
        </row>
        <row r="2490">
          <cell r="A2490" t="str">
            <v>2.a.</v>
          </cell>
          <cell r="C2490" t="str">
            <v>WHELL  LOADER</v>
          </cell>
          <cell r="G2490" t="str">
            <v>(E15)</v>
          </cell>
        </row>
        <row r="2491">
          <cell r="C2491" t="str">
            <v>Kapasitas  Bucket</v>
          </cell>
          <cell r="G2491" t="str">
            <v>V</v>
          </cell>
          <cell r="H2491">
            <v>1.5</v>
          </cell>
          <cell r="I2491" t="str">
            <v>M3</v>
          </cell>
        </row>
        <row r="2492">
          <cell r="C2492" t="str">
            <v>Faktor Bucket</v>
          </cell>
          <cell r="G2492" t="str">
            <v>Fb</v>
          </cell>
          <cell r="H2492">
            <v>0.9</v>
          </cell>
          <cell r="I2492" t="str">
            <v>-</v>
          </cell>
        </row>
        <row r="2493">
          <cell r="C2493" t="str">
            <v>Faktor Efisiensi Alat</v>
          </cell>
          <cell r="G2493" t="str">
            <v>Fa</v>
          </cell>
          <cell r="H2493">
            <v>0.83</v>
          </cell>
          <cell r="I2493" t="str">
            <v>-</v>
          </cell>
        </row>
        <row r="2494">
          <cell r="C2494" t="str">
            <v>Waktu sklus</v>
          </cell>
          <cell r="G2494" t="str">
            <v>Ts1</v>
          </cell>
          <cell r="I2494" t="str">
            <v>menit</v>
          </cell>
        </row>
        <row r="2495">
          <cell r="C2495" t="str">
            <v>- Muat</v>
          </cell>
          <cell r="G2495" t="str">
            <v>T1</v>
          </cell>
          <cell r="H2495">
            <v>0.5</v>
          </cell>
          <cell r="I2495" t="str">
            <v>menit</v>
          </cell>
        </row>
        <row r="2496">
          <cell r="C2496" t="str">
            <v>- Lain-lain</v>
          </cell>
          <cell r="G2496" t="str">
            <v>T2</v>
          </cell>
          <cell r="H2496">
            <v>0.5</v>
          </cell>
          <cell r="I2496" t="str">
            <v>menit</v>
          </cell>
        </row>
        <row r="2497">
          <cell r="G2497" t="str">
            <v>Ts1</v>
          </cell>
          <cell r="H2497">
            <v>1</v>
          </cell>
          <cell r="I2497" t="str">
            <v>menit</v>
          </cell>
        </row>
        <row r="2499">
          <cell r="C2499" t="str">
            <v>Kapasitas Produksi / Jam =</v>
          </cell>
          <cell r="E2499" t="str">
            <v>V  x  Fb x Fa x 60</v>
          </cell>
          <cell r="G2499" t="str">
            <v>Q1</v>
          </cell>
          <cell r="H2499">
            <v>54.217741935483872</v>
          </cell>
          <cell r="I2499" t="str">
            <v>M3</v>
          </cell>
        </row>
        <row r="2500">
          <cell r="E2500" t="str">
            <v xml:space="preserve">      Fk x Ts1</v>
          </cell>
        </row>
        <row r="2502">
          <cell r="C2502" t="str">
            <v>Koefisienalat / M3</v>
          </cell>
          <cell r="D2502" t="str">
            <v xml:space="preserve"> =   1 : Q1</v>
          </cell>
          <cell r="G2502" t="str">
            <v>(E15)</v>
          </cell>
          <cell r="H2502">
            <v>1.8444146958203182E-2</v>
          </cell>
          <cell r="I2502" t="str">
            <v>Jam</v>
          </cell>
        </row>
        <row r="2504">
          <cell r="A2504" t="str">
            <v xml:space="preserve">   2.b.</v>
          </cell>
          <cell r="C2504" t="str">
            <v>DUMP TRUCK</v>
          </cell>
          <cell r="G2504" t="str">
            <v>(E08)</v>
          </cell>
        </row>
        <row r="2505">
          <cell r="C2505" t="str">
            <v>Kapasitas bak</v>
          </cell>
          <cell r="G2505" t="str">
            <v>V</v>
          </cell>
          <cell r="H2505">
            <v>6.666666666666667</v>
          </cell>
          <cell r="I2505" t="str">
            <v>M3</v>
          </cell>
        </row>
        <row r="2506">
          <cell r="C2506" t="str">
            <v>Faktor  efisiensi alat</v>
          </cell>
          <cell r="G2506" t="str">
            <v>Fa</v>
          </cell>
          <cell r="H2506">
            <v>0.83</v>
          </cell>
          <cell r="I2506" t="str">
            <v>-</v>
          </cell>
        </row>
        <row r="2507">
          <cell r="C2507" t="str">
            <v>Kecepatan rata-rata bermuatan</v>
          </cell>
          <cell r="G2507" t="str">
            <v>v1</v>
          </cell>
          <cell r="H2507">
            <v>40</v>
          </cell>
          <cell r="I2507" t="str">
            <v>KM/Jam</v>
          </cell>
        </row>
        <row r="2508">
          <cell r="C2508" t="str">
            <v>Kecepatan rata-rata kosong</v>
          </cell>
          <cell r="G2508" t="str">
            <v>v2</v>
          </cell>
          <cell r="H2508">
            <v>60</v>
          </cell>
          <cell r="I2508" t="str">
            <v>KM/Jam</v>
          </cell>
        </row>
        <row r="2509">
          <cell r="C2509" t="str">
            <v>Waktusiklus :</v>
          </cell>
          <cell r="G2509" t="str">
            <v>Ts2</v>
          </cell>
        </row>
        <row r="2510">
          <cell r="C2510" t="str">
            <v>-  Waktu tempuh isi   = (L : v1) x 60</v>
          </cell>
          <cell r="G2510" t="str">
            <v>T1</v>
          </cell>
          <cell r="H2510">
            <v>120.91499999999999</v>
          </cell>
          <cell r="I2510" t="str">
            <v>menit</v>
          </cell>
        </row>
        <row r="2511">
          <cell r="C2511" t="str">
            <v>-  Waktu tempuh kosong   = (L : v2) x 60</v>
          </cell>
          <cell r="G2511" t="str">
            <v>T2</v>
          </cell>
          <cell r="H2511">
            <v>80.61</v>
          </cell>
          <cell r="I2511" t="str">
            <v>menit</v>
          </cell>
        </row>
        <row r="2512">
          <cell r="C2512" t="str">
            <v>- Lain-lain</v>
          </cell>
          <cell r="G2512" t="str">
            <v>T3</v>
          </cell>
          <cell r="H2512">
            <v>4</v>
          </cell>
          <cell r="I2512" t="str">
            <v>menit</v>
          </cell>
        </row>
        <row r="2513">
          <cell r="G2513" t="str">
            <v>Ts2</v>
          </cell>
          <cell r="H2513">
            <v>205.52499999999998</v>
          </cell>
          <cell r="I2513" t="str">
            <v>menit</v>
          </cell>
        </row>
        <row r="2517">
          <cell r="J2517" t="str">
            <v>Berlanjut ke halaman berikut</v>
          </cell>
        </row>
        <row r="2518">
          <cell r="A2518" t="str">
            <v>ITEM PEMBAYARAN NO.</v>
          </cell>
          <cell r="D2518" t="str">
            <v>:  3.2 (4)</v>
          </cell>
          <cell r="J2518">
            <v>0</v>
          </cell>
        </row>
        <row r="2519">
          <cell r="A2519" t="str">
            <v>JENIS PEKERJAAN</v>
          </cell>
          <cell r="D2519" t="str">
            <v xml:space="preserve">:  Timbunan Batu dengan Manual </v>
          </cell>
        </row>
        <row r="2520">
          <cell r="A2520" t="str">
            <v>SATUAN PEMBAYARAN</v>
          </cell>
          <cell r="D2520" t="str">
            <v>:  M3</v>
          </cell>
          <cell r="E2520">
            <v>0</v>
          </cell>
          <cell r="H2520" t="str">
            <v xml:space="preserve">         URAIAN ANALISA HARGA SATUAN</v>
          </cell>
        </row>
        <row r="2521">
          <cell r="J2521" t="str">
            <v>Lanjutan</v>
          </cell>
        </row>
        <row r="2523">
          <cell r="A2523" t="str">
            <v>No.</v>
          </cell>
          <cell r="C2523" t="str">
            <v>U R A I A N</v>
          </cell>
          <cell r="G2523" t="str">
            <v>KODE</v>
          </cell>
          <cell r="H2523" t="str">
            <v>KOEF.</v>
          </cell>
          <cell r="I2523" t="str">
            <v>SATUAN</v>
          </cell>
          <cell r="J2523" t="str">
            <v>KETERANGAN</v>
          </cell>
        </row>
        <row r="2526">
          <cell r="C2526" t="str">
            <v>Kapasitas Produksi / Jam   =</v>
          </cell>
          <cell r="E2526" t="str">
            <v>V x Fa x 60</v>
          </cell>
          <cell r="G2526" t="str">
            <v>Q2</v>
          </cell>
          <cell r="H2526">
            <v>1.3027219826486851</v>
          </cell>
          <cell r="I2526" t="str">
            <v>M3</v>
          </cell>
        </row>
        <row r="2527">
          <cell r="E2527" t="str">
            <v xml:space="preserve">    Fk x Ts2</v>
          </cell>
        </row>
        <row r="2529">
          <cell r="C2529" t="str">
            <v>Koefisien Alat / M3</v>
          </cell>
          <cell r="D2529" t="str">
            <v xml:space="preserve"> =  1  :  Q2</v>
          </cell>
          <cell r="G2529" t="str">
            <v>(E08)</v>
          </cell>
          <cell r="H2529">
            <v>0.76762349397590346</v>
          </cell>
          <cell r="I2529" t="str">
            <v>Jam</v>
          </cell>
        </row>
        <row r="2531">
          <cell r="A2531" t="str">
            <v>2.c.</v>
          </cell>
          <cell r="C2531" t="str">
            <v>BULLDOZER</v>
          </cell>
          <cell r="G2531" t="str">
            <v>(E13)</v>
          </cell>
        </row>
        <row r="2532">
          <cell r="C2532" t="str">
            <v>Panjang hamparan</v>
          </cell>
          <cell r="G2532" t="str">
            <v>Lh</v>
          </cell>
          <cell r="H2532">
            <v>50</v>
          </cell>
          <cell r="I2532" t="str">
            <v>M</v>
          </cell>
        </row>
        <row r="2533">
          <cell r="C2533" t="str">
            <v>Lebar Efektif kerja Blade</v>
          </cell>
          <cell r="G2533" t="str">
            <v>b</v>
          </cell>
          <cell r="H2533">
            <v>2.4</v>
          </cell>
          <cell r="I2533" t="str">
            <v>M</v>
          </cell>
        </row>
        <row r="2534">
          <cell r="C2534" t="str">
            <v>Faktor Efisiensi Alat</v>
          </cell>
          <cell r="G2534" t="str">
            <v>Fa</v>
          </cell>
          <cell r="H2534">
            <v>0.83</v>
          </cell>
          <cell r="I2534" t="str">
            <v>-</v>
          </cell>
        </row>
        <row r="2535">
          <cell r="C2535" t="str">
            <v>Kecepatan rata-rata alat</v>
          </cell>
          <cell r="G2535" t="str">
            <v>v</v>
          </cell>
          <cell r="H2535">
            <v>5</v>
          </cell>
          <cell r="I2535" t="str">
            <v>Km / Jam</v>
          </cell>
        </row>
        <row r="2536">
          <cell r="C2536" t="str">
            <v>Jumlah lintasan</v>
          </cell>
          <cell r="G2536" t="str">
            <v>n</v>
          </cell>
          <cell r="H2536">
            <v>5</v>
          </cell>
          <cell r="I2536" t="str">
            <v>lintasan</v>
          </cell>
        </row>
        <row r="2537">
          <cell r="C2537" t="str">
            <v>Waktu siklus</v>
          </cell>
          <cell r="G2537" t="str">
            <v>Ts3</v>
          </cell>
        </row>
        <row r="2538">
          <cell r="C2538" t="str">
            <v>- Perataan 1 kali lintasan    = Lh : (v x 1000) x 60</v>
          </cell>
          <cell r="G2538" t="str">
            <v>T1</v>
          </cell>
          <cell r="H2538">
            <v>0.6</v>
          </cell>
          <cell r="I2538" t="str">
            <v>menit</v>
          </cell>
        </row>
        <row r="2539">
          <cell r="C2539" t="str">
            <v>- Lain-lain</v>
          </cell>
          <cell r="G2539" t="str">
            <v>T2</v>
          </cell>
          <cell r="H2539">
            <v>0.5</v>
          </cell>
          <cell r="I2539" t="str">
            <v>menit</v>
          </cell>
        </row>
        <row r="2540">
          <cell r="G2540" t="str">
            <v>Ts3</v>
          </cell>
          <cell r="H2540">
            <v>1.1000000000000001</v>
          </cell>
          <cell r="I2540" t="str">
            <v>menit</v>
          </cell>
        </row>
        <row r="2542">
          <cell r="C2542" t="str">
            <v>Kapasitas Produksi / Jam   =</v>
          </cell>
          <cell r="E2542" t="str">
            <v>Lh x b x t x Fa x 60</v>
          </cell>
          <cell r="G2542" t="str">
            <v>Q3</v>
          </cell>
          <cell r="H2542">
            <v>488.94545454545454</v>
          </cell>
          <cell r="I2542" t="str">
            <v>M3</v>
          </cell>
        </row>
        <row r="2543">
          <cell r="E2543" t="str">
            <v xml:space="preserve">      n x Ts3</v>
          </cell>
        </row>
        <row r="2545">
          <cell r="C2545" t="str">
            <v>Koefisien Alat / M3</v>
          </cell>
          <cell r="D2545" t="str">
            <v xml:space="preserve"> =  1  :  Q3</v>
          </cell>
          <cell r="G2545" t="str">
            <v>(E13)</v>
          </cell>
          <cell r="H2545">
            <v>2.045217908671724E-3</v>
          </cell>
          <cell r="I2545" t="str">
            <v>Jam</v>
          </cell>
        </row>
        <row r="2547">
          <cell r="A2547" t="str">
            <v>2.d.</v>
          </cell>
          <cell r="C2547" t="str">
            <v>VIBRATORY ROLLER</v>
          </cell>
          <cell r="G2547" t="str">
            <v>(E19)</v>
          </cell>
        </row>
        <row r="2548">
          <cell r="C2548" t="str">
            <v>Kecepatan rata-rata alat</v>
          </cell>
          <cell r="G2548" t="str">
            <v>v</v>
          </cell>
          <cell r="H2548">
            <v>4</v>
          </cell>
          <cell r="I2548" t="str">
            <v>Km / Jam</v>
          </cell>
        </row>
        <row r="2549">
          <cell r="C2549" t="str">
            <v>Lebar efektif pemadatan</v>
          </cell>
          <cell r="G2549" t="str">
            <v>b</v>
          </cell>
          <cell r="H2549">
            <v>1.2</v>
          </cell>
          <cell r="I2549" t="str">
            <v>M</v>
          </cell>
        </row>
        <row r="2550">
          <cell r="C2550" t="str">
            <v>Jumlah lintasan</v>
          </cell>
          <cell r="G2550" t="str">
            <v>n</v>
          </cell>
          <cell r="H2550">
            <v>6</v>
          </cell>
          <cell r="I2550" t="str">
            <v>lintasan</v>
          </cell>
        </row>
        <row r="2551">
          <cell r="C2551" t="str">
            <v>Faktor efisiensi alat</v>
          </cell>
          <cell r="G2551" t="str">
            <v>Fa</v>
          </cell>
          <cell r="H2551">
            <v>0.83</v>
          </cell>
          <cell r="I2551" t="str">
            <v>-</v>
          </cell>
        </row>
        <row r="2553">
          <cell r="C2553" t="str">
            <v>Kapasitas Prod./Jam   =</v>
          </cell>
          <cell r="D2553" t="str">
            <v>(v x 1000) x b x t x Fa</v>
          </cell>
          <cell r="G2553" t="str">
            <v>Q4</v>
          </cell>
          <cell r="H2553">
            <v>298.8</v>
          </cell>
          <cell r="I2553" t="str">
            <v>M3</v>
          </cell>
        </row>
        <row r="2554">
          <cell r="D2554" t="str">
            <v>n</v>
          </cell>
        </row>
        <row r="2556">
          <cell r="C2556" t="str">
            <v>Koefisien Alat / M3</v>
          </cell>
          <cell r="D2556" t="str">
            <v xml:space="preserve"> =  1  :  Q4</v>
          </cell>
          <cell r="G2556" t="str">
            <v>(E19)</v>
          </cell>
          <cell r="H2556">
            <v>3.3467202141900937E-3</v>
          </cell>
          <cell r="I2556" t="str">
            <v>Jam</v>
          </cell>
        </row>
        <row r="2570">
          <cell r="A2570" t="str">
            <v>2.f.</v>
          </cell>
          <cell r="C2570" t="str">
            <v>ALAT  BANTU</v>
          </cell>
        </row>
        <row r="2571">
          <cell r="C2571" t="str">
            <v>Diperlukan alat-alat bantu kecil</v>
          </cell>
          <cell r="J2571" t="str">
            <v>Lump Sump</v>
          </cell>
        </row>
        <row r="2572">
          <cell r="C2572" t="str">
            <v xml:space="preserve">- Sekop    </v>
          </cell>
          <cell r="D2572" t="str">
            <v>= 2 buah</v>
          </cell>
        </row>
        <row r="2573">
          <cell r="C2573" t="str">
            <v>- Palu besar</v>
          </cell>
          <cell r="D2573" t="str">
            <v>= 1 buah</v>
          </cell>
        </row>
        <row r="2574">
          <cell r="C2574" t="str">
            <v>- Kereta dorong</v>
          </cell>
          <cell r="D2574" t="str">
            <v>= 6 buah</v>
          </cell>
        </row>
        <row r="2576">
          <cell r="J2576" t="str">
            <v>Berlanjut ke halaman berikut</v>
          </cell>
        </row>
        <row r="2577">
          <cell r="A2577" t="str">
            <v>ITEM PEMBAYARAN NO.</v>
          </cell>
          <cell r="D2577" t="str">
            <v>:  3.2 (4)</v>
          </cell>
          <cell r="J2577">
            <v>0</v>
          </cell>
        </row>
        <row r="2578">
          <cell r="A2578" t="str">
            <v>JENIS PEKERJAAN</v>
          </cell>
          <cell r="D2578" t="str">
            <v xml:space="preserve">:  Timbunan Batu dengan Manual </v>
          </cell>
        </row>
        <row r="2579">
          <cell r="A2579" t="str">
            <v>SATUAN PEMBAYARAN</v>
          </cell>
          <cell r="D2579" t="str">
            <v>:  M3</v>
          </cell>
          <cell r="E2579">
            <v>0</v>
          </cell>
          <cell r="H2579" t="str">
            <v xml:space="preserve">         URAIAN ANALISA HARGA SATUAN</v>
          </cell>
        </row>
        <row r="2580">
          <cell r="J2580" t="str">
            <v>Lanjutan</v>
          </cell>
        </row>
        <row r="2582">
          <cell r="A2582" t="str">
            <v>No.</v>
          </cell>
          <cell r="C2582" t="str">
            <v>U R A I A N</v>
          </cell>
          <cell r="G2582" t="str">
            <v>KODE</v>
          </cell>
          <cell r="H2582" t="str">
            <v>KOEF.</v>
          </cell>
          <cell r="I2582" t="str">
            <v>SATUAN</v>
          </cell>
          <cell r="J2582" t="str">
            <v>KETERANGAN</v>
          </cell>
        </row>
        <row r="2585">
          <cell r="A2585" t="str">
            <v xml:space="preserve">   3.</v>
          </cell>
          <cell r="C2585" t="str">
            <v>TENAGA</v>
          </cell>
        </row>
        <row r="2586">
          <cell r="C2586" t="str">
            <v>Produksi menentukan : DUMP TRUCK</v>
          </cell>
          <cell r="G2586" t="str">
            <v>Q1</v>
          </cell>
          <cell r="H2586">
            <v>54.217741935483872</v>
          </cell>
          <cell r="I2586" t="str">
            <v>M3/Jam</v>
          </cell>
        </row>
        <row r="2587">
          <cell r="C2587" t="str">
            <v>Produksi Timbunan / hari  =  Tk x Q1</v>
          </cell>
          <cell r="G2587" t="str">
            <v>Qt</v>
          </cell>
          <cell r="H2587">
            <v>379.52419354838707</v>
          </cell>
          <cell r="I2587" t="str">
            <v>M3</v>
          </cell>
        </row>
        <row r="2588">
          <cell r="C2588" t="str">
            <v>Kebutuhan tenaga :</v>
          </cell>
        </row>
        <row r="2589">
          <cell r="D2589" t="str">
            <v>- Pekerja</v>
          </cell>
          <cell r="G2589" t="str">
            <v>P</v>
          </cell>
          <cell r="H2589">
            <v>8</v>
          </cell>
          <cell r="I2589" t="str">
            <v>orang</v>
          </cell>
        </row>
        <row r="2590">
          <cell r="D2590" t="str">
            <v>- Mandor</v>
          </cell>
          <cell r="G2590" t="str">
            <v>M</v>
          </cell>
          <cell r="H2590">
            <v>1</v>
          </cell>
          <cell r="I2590" t="str">
            <v>orang</v>
          </cell>
        </row>
        <row r="2593">
          <cell r="C2593" t="str">
            <v>Koefisien tenaga / M3   :</v>
          </cell>
        </row>
        <row r="2594">
          <cell r="D2594" t="str">
            <v>- Pekerja</v>
          </cell>
          <cell r="E2594" t="str">
            <v>= (Tk x P) : Qt</v>
          </cell>
          <cell r="G2594" t="str">
            <v>(L01)</v>
          </cell>
          <cell r="H2594">
            <v>0.14755317566562548</v>
          </cell>
          <cell r="I2594" t="str">
            <v>Jam</v>
          </cell>
        </row>
        <row r="2595">
          <cell r="D2595" t="str">
            <v>- Mandor</v>
          </cell>
          <cell r="E2595" t="str">
            <v>= (Tk x M) : Qt</v>
          </cell>
          <cell r="G2595" t="str">
            <v>(L02)</v>
          </cell>
          <cell r="H2595">
            <v>1.8444146958203185E-2</v>
          </cell>
          <cell r="I2595" t="str">
            <v>Jam</v>
          </cell>
        </row>
        <row r="2598">
          <cell r="A2598" t="str">
            <v>4.</v>
          </cell>
          <cell r="C2598" t="str">
            <v>HARGA DASAR SATUAN UPAH, BAHAN DAN ALAT</v>
          </cell>
        </row>
        <row r="2599">
          <cell r="C2599" t="str">
            <v>Lihat lampiran.</v>
          </cell>
        </row>
        <row r="2602">
          <cell r="A2602" t="str">
            <v>5.</v>
          </cell>
          <cell r="C2602" t="str">
            <v>ANALISA HARGA SATUAN PEKERJAAN</v>
          </cell>
        </row>
        <row r="2603">
          <cell r="C2603" t="str">
            <v>Lihat perhitungan dalam FORMULIR STANDAR UNTUK</v>
          </cell>
        </row>
        <row r="2604">
          <cell r="C2604" t="str">
            <v>PEREKEMAN ANALISA MASING-MASING HARGA</v>
          </cell>
        </row>
        <row r="2605">
          <cell r="C2605" t="str">
            <v>SATUAN.</v>
          </cell>
        </row>
        <row r="2606">
          <cell r="C2606" t="str">
            <v>Didapat Harga Satuan Pekerjaan :</v>
          </cell>
        </row>
        <row r="2608">
          <cell r="C2608" t="str">
            <v xml:space="preserve">Rp.  </v>
          </cell>
          <cell r="D2608">
            <v>162398.24383290968</v>
          </cell>
          <cell r="E2608" t="str">
            <v xml:space="preserve"> / M3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-DIV4"/>
      <sheetName val="3_DIV4"/>
      <sheetName val="H.Satuan"/>
    </sheetNames>
    <sheetDataSet>
      <sheetData sheetId="0">
        <row r="1">
          <cell r="A1" t="str">
            <v>ITEM PEMBAYARAN NO.</v>
          </cell>
          <cell r="D1" t="str">
            <v>:  4.2 (1)</v>
          </cell>
          <cell r="J1" t="str">
            <v>Analisa EI-421</v>
          </cell>
          <cell r="T1" t="str">
            <v>Analisa EI-421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4.2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Lebar bahu jalan</v>
          </cell>
          <cell r="G17" t="str">
            <v>Lb</v>
          </cell>
          <cell r="H17">
            <v>1</v>
          </cell>
          <cell r="I17" t="str">
            <v>M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9</v>
          </cell>
          <cell r="C18" t="str">
            <v>Proporsi Campuran :</v>
          </cell>
          <cell r="D18" t="str">
            <v>- Agregat Kasar</v>
          </cell>
          <cell r="G18" t="str">
            <v>Ak</v>
          </cell>
          <cell r="H18">
            <v>55</v>
          </cell>
          <cell r="I18" t="str">
            <v>%</v>
          </cell>
          <cell r="J18" t="str">
            <v xml:space="preserve"> Gradasi harus -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D19" t="str">
            <v>- Agregat Halus</v>
          </cell>
          <cell r="G19" t="str">
            <v>Ah</v>
          </cell>
          <cell r="H19">
            <v>45</v>
          </cell>
          <cell r="I19" t="str">
            <v>%</v>
          </cell>
          <cell r="J19" t="str">
            <v xml:space="preserve"> memenuhi Spec.</v>
          </cell>
          <cell r="R19" t="str">
            <v>(Rp.)</v>
          </cell>
          <cell r="S19" t="str">
            <v>(Rp.)</v>
          </cell>
        </row>
        <row r="20">
          <cell r="A20" t="str">
            <v>II.</v>
          </cell>
          <cell r="C20" t="str">
            <v>URUTAN KERJA</v>
          </cell>
        </row>
        <row r="21">
          <cell r="A21">
            <v>1</v>
          </cell>
          <cell r="C21" t="str">
            <v xml:space="preserve">Wheel Loader mencampur &amp; memuat Agregat ke </v>
          </cell>
        </row>
        <row r="22">
          <cell r="C22" t="str">
            <v>dalam Dump Truck di Base Camp</v>
          </cell>
          <cell r="L22" t="str">
            <v>A.</v>
          </cell>
          <cell r="N22" t="str">
            <v>TENAGA</v>
          </cell>
        </row>
        <row r="23">
          <cell r="A23">
            <v>2</v>
          </cell>
          <cell r="C23" t="str">
            <v>Dump Truck mengangkut Agregat ke lokasi</v>
          </cell>
        </row>
        <row r="24">
          <cell r="C24" t="str">
            <v>pekerjaan dan dihampar dengan Motor Grader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A25">
            <v>3</v>
          </cell>
          <cell r="C25" t="str">
            <v>Hamparan Agregat dibasahi dengan Water Tank Truck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sebelum dipadatkan dengan Tandem Roller &amp; PTR</v>
          </cell>
        </row>
        <row r="27">
          <cell r="A27">
            <v>4</v>
          </cell>
          <cell r="C27" t="str">
            <v>Selama pemadatan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L30" t="str">
            <v>B.</v>
          </cell>
          <cell r="N30" t="str">
            <v>BAHAN</v>
          </cell>
        </row>
        <row r="31">
          <cell r="A31" t="str">
            <v>III.</v>
          </cell>
          <cell r="C31" t="str">
            <v>PEMAKAIAN BAHAN, ALAT DAN TENAGA</v>
          </cell>
        </row>
        <row r="32">
          <cell r="L32" t="str">
            <v>1.</v>
          </cell>
          <cell r="N32" t="str">
            <v>Agregat Kasar  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A33" t="str">
            <v xml:space="preserve">   1.</v>
          </cell>
          <cell r="C33" t="str">
            <v>BAHAN</v>
          </cell>
          <cell r="L33" t="str">
            <v>2.</v>
          </cell>
          <cell r="N33" t="str">
            <v>Agregat Halus 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Kasar</v>
          </cell>
          <cell r="D34" t="str">
            <v>=  Ak x 1 M3 x Fk</v>
          </cell>
          <cell r="G34" t="str">
            <v>M03</v>
          </cell>
          <cell r="H34">
            <v>0.66</v>
          </cell>
          <cell r="I34" t="str">
            <v>M3</v>
          </cell>
        </row>
        <row r="35">
          <cell r="C35" t="str">
            <v>- Agregat Halus</v>
          </cell>
          <cell r="D35" t="str">
            <v>=  Ah x 1 M3 x Fk</v>
          </cell>
          <cell r="G35" t="str">
            <v>M04</v>
          </cell>
          <cell r="H35">
            <v>0.54</v>
          </cell>
          <cell r="I35" t="str">
            <v>M3</v>
          </cell>
        </row>
        <row r="37">
          <cell r="A37" t="str">
            <v xml:space="preserve">   2.</v>
          </cell>
          <cell r="C37" t="str">
            <v>ALAT</v>
          </cell>
        </row>
        <row r="38">
          <cell r="A38" t="str">
            <v>2.a.</v>
          </cell>
          <cell r="C38" t="str">
            <v>WHEEL LOADER</v>
          </cell>
          <cell r="G38" t="str">
            <v>(E15)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Kapasitas bucket</v>
          </cell>
          <cell r="G39" t="str">
            <v>V</v>
          </cell>
          <cell r="H39">
            <v>1.5</v>
          </cell>
          <cell r="I39" t="str">
            <v>M3</v>
          </cell>
        </row>
        <row r="40">
          <cell r="C40" t="str">
            <v>Faktor bucket</v>
          </cell>
          <cell r="G40" t="str">
            <v>Fb</v>
          </cell>
          <cell r="H40">
            <v>0.9</v>
          </cell>
          <cell r="I40" t="str">
            <v>-</v>
          </cell>
          <cell r="J40" t="str">
            <v>Pemuatan ringan</v>
          </cell>
          <cell r="L40" t="str">
            <v>C.</v>
          </cell>
          <cell r="N40" t="str">
            <v>PERALATAN</v>
          </cell>
        </row>
        <row r="41">
          <cell r="C41" t="str">
            <v>Faktor Efisiensi alat</v>
          </cell>
          <cell r="G41" t="str">
            <v>Fa</v>
          </cell>
          <cell r="H41">
            <v>0.83</v>
          </cell>
          <cell r="I41" t="str">
            <v>-</v>
          </cell>
        </row>
        <row r="42">
          <cell r="C42" t="str">
            <v>Waktu siklus</v>
          </cell>
          <cell r="G42" t="str">
            <v>Ts1</v>
          </cell>
          <cell r="L42" t="str">
            <v>1</v>
          </cell>
          <cell r="N42" t="str">
            <v>Wheel Loader</v>
          </cell>
          <cell r="O42" t="str">
            <v>E15</v>
          </cell>
          <cell r="P42" t="str">
            <v>Jam</v>
          </cell>
          <cell r="Q42">
            <v>3.5698348951360995E-2</v>
          </cell>
          <cell r="R42">
            <v>163808.13869490434</v>
          </cell>
          <cell r="U42">
            <v>5847.680096203635</v>
          </cell>
        </row>
        <row r="43">
          <cell r="C43" t="str">
            <v>- Mencampur</v>
          </cell>
          <cell r="G43" t="str">
            <v>T1</v>
          </cell>
          <cell r="H43">
            <v>1.5</v>
          </cell>
          <cell r="I43" t="str">
            <v>menit</v>
          </cell>
          <cell r="L43" t="str">
            <v>2</v>
          </cell>
          <cell r="N43" t="str">
            <v>Dump Truck</v>
          </cell>
          <cell r="O43" t="str">
            <v>E09</v>
          </cell>
          <cell r="P43" t="str">
            <v>Jam</v>
          </cell>
          <cell r="Q43">
            <v>0.14542063837680036</v>
          </cell>
          <cell r="R43">
            <v>70230.073977639215</v>
          </cell>
          <cell r="U43">
            <v>10212.90219107821</v>
          </cell>
        </row>
        <row r="44">
          <cell r="C44" t="str">
            <v>- Memuat dan lain-lain</v>
          </cell>
          <cell r="G44" t="str">
            <v>T2</v>
          </cell>
          <cell r="H44">
            <v>0.5</v>
          </cell>
          <cell r="I44" t="str">
            <v>menit</v>
          </cell>
          <cell r="L44" t="str">
            <v>3</v>
          </cell>
          <cell r="N44" t="str">
            <v>Motor Grader</v>
          </cell>
          <cell r="O44" t="str">
            <v>E13</v>
          </cell>
          <cell r="P44" t="str">
            <v>Jam</v>
          </cell>
          <cell r="Q44">
            <v>1.1713520749665328E-2</v>
          </cell>
          <cell r="R44">
            <v>201666.62574070093</v>
          </cell>
          <cell r="U44">
            <v>2362.2262051286921</v>
          </cell>
        </row>
        <row r="45">
          <cell r="G45" t="str">
            <v>Ts1</v>
          </cell>
          <cell r="H45">
            <v>2</v>
          </cell>
          <cell r="I45" t="str">
            <v>menit</v>
          </cell>
          <cell r="L45" t="str">
            <v>4</v>
          </cell>
          <cell r="N45" t="str">
            <v>Tandem Roller</v>
          </cell>
          <cell r="O45" t="str">
            <v>E17</v>
          </cell>
          <cell r="P45" t="str">
            <v>Jam</v>
          </cell>
          <cell r="Q45">
            <v>1.7849174475680501E-2</v>
          </cell>
          <cell r="R45">
            <v>293927.19306224468</v>
          </cell>
          <cell r="U45">
            <v>5246.3577521150328</v>
          </cell>
        </row>
        <row r="46">
          <cell r="L46" t="str">
            <v>5</v>
          </cell>
          <cell r="N46" t="str">
            <v>Water Tanker</v>
          </cell>
          <cell r="O46" t="str">
            <v>E23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C47" t="str">
            <v>Kap. Prod. / jam =</v>
          </cell>
          <cell r="D47" t="str">
            <v>V x Fb x Fa x 60</v>
          </cell>
          <cell r="G47" t="str">
            <v>Q1</v>
          </cell>
          <cell r="H47">
            <v>28.012500000000003</v>
          </cell>
          <cell r="I47" t="str">
            <v>M3</v>
          </cell>
          <cell r="L47" t="str">
            <v>6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D48" t="str">
            <v>Fk x Ts1</v>
          </cell>
        </row>
        <row r="49">
          <cell r="C49" t="str">
            <v>Koefisien Alat / M3</v>
          </cell>
          <cell r="D49" t="str">
            <v xml:space="preserve"> =  1  :  Q1</v>
          </cell>
          <cell r="G49" t="str">
            <v>(E15)</v>
          </cell>
          <cell r="H49">
            <v>3.5698348951360995E-2</v>
          </cell>
          <cell r="I49" t="str">
            <v>Jam</v>
          </cell>
        </row>
        <row r="50">
          <cell r="Q50" t="str">
            <v xml:space="preserve">JUMLAH HARGA PERALATAN   </v>
          </cell>
          <cell r="U50">
            <v>25157.249307366055</v>
          </cell>
        </row>
        <row r="51">
          <cell r="A51" t="str">
            <v>2.b.</v>
          </cell>
          <cell r="C51" t="str">
            <v>DUMP TRUCK</v>
          </cell>
          <cell r="G51" t="str">
            <v>(E09)</v>
          </cell>
        </row>
        <row r="52">
          <cell r="C52" t="str">
            <v>Kapasitas bak</v>
          </cell>
          <cell r="G52" t="str">
            <v>V</v>
          </cell>
          <cell r="H52">
            <v>6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277600.24268880818</v>
          </cell>
        </row>
        <row r="53">
          <cell r="C53" t="str">
            <v>Faktor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27760.024268880821</v>
          </cell>
        </row>
        <row r="54">
          <cell r="C54" t="str">
            <v>Kecepatan rata-rata bermuatan</v>
          </cell>
          <cell r="G54" t="str">
            <v>v1</v>
          </cell>
          <cell r="H54">
            <v>45</v>
          </cell>
          <cell r="I54" t="str">
            <v>KM / Jam</v>
          </cell>
          <cell r="L54" t="str">
            <v>F.</v>
          </cell>
          <cell r="N54" t="str">
            <v>HARGA SATUAN PEKERJAAN  ( D + E )</v>
          </cell>
          <cell r="U54">
            <v>305360.26695768902</v>
          </cell>
        </row>
        <row r="55">
          <cell r="C55" t="str">
            <v>Kecepatan rata-rata kosong</v>
          </cell>
          <cell r="G55" t="str">
            <v>v2</v>
          </cell>
          <cell r="H55">
            <v>60</v>
          </cell>
          <cell r="I55" t="str">
            <v>KM / 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Siklus  :  - Waktu memuat = V : Q1 x 60</v>
          </cell>
          <cell r="G56" t="str">
            <v>T1</v>
          </cell>
          <cell r="H56">
            <v>12.851405622489958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isi = (L : v1) x 60 menit</v>
          </cell>
          <cell r="G57" t="str">
            <v>T2</v>
          </cell>
          <cell r="H57">
            <v>11.633333333333333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 = (L : v2) x 60 menit</v>
          </cell>
          <cell r="G58" t="str">
            <v>T3</v>
          </cell>
          <cell r="H58">
            <v>8.7249999999999996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 termasuk menurunkan Agregat</v>
          </cell>
          <cell r="G59" t="str">
            <v>T4</v>
          </cell>
          <cell r="H59">
            <v>3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36.20973895582329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4.2 (1)</v>
          </cell>
          <cell r="J62" t="str">
            <v>Analisa EI-421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J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 xml:space="preserve">Kap. Prod./jam = 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 = 1 : Q2</v>
          </cell>
          <cell r="D72" t="str">
            <v xml:space="preserve"> =  1 : Q2</v>
          </cell>
          <cell r="G72" t="str">
            <v>(E08)</v>
          </cell>
          <cell r="H72">
            <v>0.14542063837680036</v>
          </cell>
          <cell r="I72" t="str">
            <v>Jam</v>
          </cell>
        </row>
        <row r="74">
          <cell r="A74" t="str">
            <v>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 / 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>3 x pp</v>
          </cell>
        </row>
        <row r="80">
          <cell r="C80" t="str">
            <v>Waktu Siklus</v>
          </cell>
          <cell r="G80" t="str">
            <v>Ts3</v>
          </cell>
        </row>
        <row r="81">
          <cell r="C81" t="str">
            <v>- Perataan 1 lintasan  = (Lh x 60) : (v x 1000)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1 :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>2.d.</v>
          </cell>
          <cell r="C89" t="str">
            <v>TANDEM ROLLER</v>
          </cell>
          <cell r="G89" t="str">
            <v>(E17)</v>
          </cell>
        </row>
        <row r="90">
          <cell r="C90" t="str">
            <v>Kecepatan rata-rata</v>
          </cell>
          <cell r="G90" t="str">
            <v>v</v>
          </cell>
          <cell r="H90">
            <v>3</v>
          </cell>
          <cell r="I90" t="str">
            <v>KM / 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1 : Q4</v>
          </cell>
          <cell r="G97" t="str">
            <v>(E17)</v>
          </cell>
          <cell r="H97">
            <v>1.7849174475680501E-2</v>
          </cell>
          <cell r="I97" t="str">
            <v>Jam</v>
          </cell>
        </row>
        <row r="99">
          <cell r="A99" t="str">
            <v>2.e.</v>
          </cell>
          <cell r="C99" t="str">
            <v>WATERTANK TRUCK</v>
          </cell>
          <cell r="G99" t="str">
            <v>(E23)</v>
          </cell>
        </row>
        <row r="100">
          <cell r="C100" t="str">
            <v>Volume tangki air</v>
          </cell>
          <cell r="G100" t="str">
            <v>V</v>
          </cell>
          <cell r="H100">
            <v>4</v>
          </cell>
          <cell r="I100" t="str">
            <v>M3</v>
          </cell>
        </row>
        <row r="101">
          <cell r="C101" t="str">
            <v>Kebutuhan air / M3 agregat padat</v>
          </cell>
          <cell r="G101" t="str">
            <v>Wc</v>
          </cell>
          <cell r="H101">
            <v>7.0000000000000007E-2</v>
          </cell>
          <cell r="I101" t="str">
            <v>M3</v>
          </cell>
        </row>
        <row r="102">
          <cell r="C102" t="str">
            <v>Pengisian tangki / jam</v>
          </cell>
          <cell r="G102" t="str">
            <v>n</v>
          </cell>
          <cell r="H102">
            <v>1</v>
          </cell>
          <cell r="I102" t="str">
            <v>kali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Kap.Prod. / jam =</v>
          </cell>
          <cell r="D105" t="str">
            <v>V x n x Fa</v>
          </cell>
          <cell r="G105" t="str">
            <v>Q5</v>
          </cell>
          <cell r="H105">
            <v>47.428571428571423</v>
          </cell>
          <cell r="I105" t="str">
            <v>M3</v>
          </cell>
        </row>
        <row r="106">
          <cell r="D106" t="str">
            <v>Wc</v>
          </cell>
        </row>
        <row r="107">
          <cell r="C107" t="str">
            <v>Koefisien Alat / M3</v>
          </cell>
          <cell r="D107" t="str">
            <v xml:space="preserve"> = 1 : Q5</v>
          </cell>
          <cell r="G107" t="str">
            <v>(E23)</v>
          </cell>
          <cell r="H107">
            <v>2.1084337349397592E-2</v>
          </cell>
          <cell r="I107" t="str">
            <v>Jam</v>
          </cell>
        </row>
        <row r="110">
          <cell r="A110" t="str">
            <v>2.g.</v>
          </cell>
          <cell r="C110" t="str">
            <v>ALAT BANTU</v>
          </cell>
        </row>
        <row r="111">
          <cell r="C111" t="str">
            <v>diperlukan :</v>
          </cell>
          <cell r="J111" t="str">
            <v>Lump Sum</v>
          </cell>
        </row>
        <row r="112">
          <cell r="C112" t="str">
            <v>- Kereta dorong     = 2 buah</v>
          </cell>
        </row>
        <row r="113">
          <cell r="C113" t="str">
            <v>- Sekop                = 3 buah</v>
          </cell>
        </row>
        <row r="114">
          <cell r="C114" t="str">
            <v>- Garpu                = 2 buah</v>
          </cell>
        </row>
        <row r="120">
          <cell r="J120" t="str">
            <v>Berlanjut ke halaman berikut</v>
          </cell>
        </row>
        <row r="121">
          <cell r="A121" t="str">
            <v>ITEM PEMBAYARAN NO.</v>
          </cell>
          <cell r="D121" t="str">
            <v>:  4.2 (1)</v>
          </cell>
          <cell r="J121" t="str">
            <v>Analisa EI-421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J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3.</v>
          </cell>
          <cell r="C129" t="str">
            <v>TENAGA</v>
          </cell>
        </row>
        <row r="130">
          <cell r="C130" t="str">
            <v>Produksi menentukan : WHEEL LOADER</v>
          </cell>
          <cell r="G130" t="str">
            <v>Q1</v>
          </cell>
          <cell r="H130">
            <v>28.012500000000003</v>
          </cell>
          <cell r="I130" t="str">
            <v>M3/Jam</v>
          </cell>
        </row>
        <row r="131">
          <cell r="C131" t="str">
            <v>Produksi Agregat / hari  =  Tk x Q1</v>
          </cell>
          <cell r="G131" t="str">
            <v>Qt</v>
          </cell>
          <cell r="H131">
            <v>196.08750000000003</v>
          </cell>
          <cell r="I131" t="str">
            <v>M3</v>
          </cell>
        </row>
        <row r="132">
          <cell r="C132" t="str">
            <v>Kebutuhan tenaga :</v>
          </cell>
        </row>
        <row r="133">
          <cell r="D133" t="str">
            <v>- Pekerja</v>
          </cell>
          <cell r="G133" t="str">
            <v>P</v>
          </cell>
          <cell r="H133">
            <v>7</v>
          </cell>
          <cell r="I133" t="str">
            <v>orang</v>
          </cell>
        </row>
        <row r="134">
          <cell r="D134" t="str">
            <v>- Mandor</v>
          </cell>
          <cell r="G134" t="str">
            <v>M</v>
          </cell>
          <cell r="H134">
            <v>1</v>
          </cell>
          <cell r="I134" t="str">
            <v>orang</v>
          </cell>
        </row>
        <row r="136">
          <cell r="C136" t="str">
            <v>Koefisien tenaga / M3     :</v>
          </cell>
        </row>
        <row r="137">
          <cell r="D137" t="str">
            <v>- Pekerja</v>
          </cell>
          <cell r="E137" t="str">
            <v>= (Tk x P) : Qt</v>
          </cell>
          <cell r="G137" t="str">
            <v>(L01)</v>
          </cell>
          <cell r="H137">
            <v>0.24988844265952695</v>
          </cell>
          <cell r="I137" t="str">
            <v>Jam</v>
          </cell>
        </row>
        <row r="138">
          <cell r="D138" t="str">
            <v>- Mandor</v>
          </cell>
          <cell r="E138" t="str">
            <v>= (Tk x M) : Qt</v>
          </cell>
          <cell r="G138" t="str">
            <v>(L03)</v>
          </cell>
          <cell r="H138">
            <v>3.5698348951360995E-2</v>
          </cell>
          <cell r="I138" t="str">
            <v>Jam</v>
          </cell>
        </row>
        <row r="141">
          <cell r="A141" t="str">
            <v>4.</v>
          </cell>
          <cell r="C141" t="str">
            <v>HARGA DASAR SATUAN UPAH, BAHAN DAN ALAT</v>
          </cell>
        </row>
        <row r="142">
          <cell r="C142" t="str">
            <v>Lihat lampiran.</v>
          </cell>
        </row>
        <row r="144">
          <cell r="A144" t="str">
            <v>5.</v>
          </cell>
          <cell r="C144" t="str">
            <v>ANALISA HARGA SATUAN PEKERJAAN</v>
          </cell>
        </row>
        <row r="145">
          <cell r="C145" t="str">
            <v>Lihat perhitungan dalam FORMULIR STANDAR UNTUK</v>
          </cell>
        </row>
        <row r="146">
          <cell r="C146" t="str">
            <v>PEREKEMAN ANALISA MASING-MASING HARGA</v>
          </cell>
        </row>
        <row r="147">
          <cell r="C147" t="str">
            <v>SATUAN.</v>
          </cell>
        </row>
        <row r="148">
          <cell r="C148" t="str">
            <v>Didapat Harga Satuan Pekerjaan :</v>
          </cell>
        </row>
        <row r="150">
          <cell r="C150" t="str">
            <v xml:space="preserve">Rp.  </v>
          </cell>
          <cell r="D150">
            <v>305360.26695768902</v>
          </cell>
          <cell r="E150" t="str">
            <v xml:space="preserve"> / M3.</v>
          </cell>
        </row>
        <row r="153">
          <cell r="A153" t="str">
            <v>6.</v>
          </cell>
          <cell r="C153" t="str">
            <v>WAKTU PELAKSANAAN YANG DIPERLUKAN</v>
          </cell>
        </row>
        <row r="154">
          <cell r="C154" t="str">
            <v>Waktu pelaksanaan</v>
          </cell>
          <cell r="D154" t="str">
            <v>:  . . . . . . .  bulan</v>
          </cell>
        </row>
        <row r="156">
          <cell r="A156" t="str">
            <v>7.</v>
          </cell>
          <cell r="C156" t="str">
            <v>VOLUME PEKERJAAN YANG DIPERLUKAN</v>
          </cell>
        </row>
        <row r="157">
          <cell r="C157" t="str">
            <v>Volume pekerjaan  :</v>
          </cell>
          <cell r="D157">
            <v>0</v>
          </cell>
          <cell r="E157" t="str">
            <v>M3</v>
          </cell>
        </row>
        <row r="180">
          <cell r="A180" t="str">
            <v>ITEM PEMBAYARAN NO.</v>
          </cell>
          <cell r="D180" t="str">
            <v>:  4.2 (2)</v>
          </cell>
          <cell r="J180" t="str">
            <v>Analisa EI-422</v>
          </cell>
          <cell r="T180" t="str">
            <v>Analisa EI-422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J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>: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>: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>: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>: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4.2 (2)</v>
          </cell>
          <cell r="R191" t="str">
            <v>PERKIRAAN VOL. PEK.</v>
          </cell>
          <cell r="T191" t="str">
            <v>:</v>
          </cell>
          <cell r="U191">
            <v>0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 (Rp.)</v>
          </cell>
          <cell r="T192" t="str">
            <v>:</v>
          </cell>
          <cell r="U192">
            <v>3711291.7469440131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 t="e">
            <v>#DIV/0!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Lebar bahu jalan</v>
          </cell>
          <cell r="G196" t="str">
            <v>Lb</v>
          </cell>
          <cell r="H196">
            <v>1</v>
          </cell>
          <cell r="I196" t="str">
            <v>M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A197">
            <v>9</v>
          </cell>
          <cell r="C197" t="str">
            <v>Proporsi Campuran :</v>
          </cell>
          <cell r="D197" t="str">
            <v>- Agregat Kasar</v>
          </cell>
          <cell r="G197" t="str">
            <v>Ak</v>
          </cell>
          <cell r="H197">
            <v>35</v>
          </cell>
          <cell r="I197" t="str">
            <v>%</v>
          </cell>
          <cell r="J197" t="str">
            <v xml:space="preserve"> Gradasi harus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Agregat Halus</v>
          </cell>
          <cell r="G198" t="str">
            <v>Ah</v>
          </cell>
          <cell r="H198">
            <v>20</v>
          </cell>
          <cell r="I198" t="str">
            <v>%</v>
          </cell>
          <cell r="J198" t="str">
            <v xml:space="preserve"> memenuhi</v>
          </cell>
          <cell r="R198" t="str">
            <v>(Rp.)</v>
          </cell>
          <cell r="S198" t="str">
            <v>(Rp.)</v>
          </cell>
        </row>
        <row r="199">
          <cell r="D199" t="str">
            <v>- Sirtu</v>
          </cell>
          <cell r="G199" t="str">
            <v>St</v>
          </cell>
          <cell r="H199">
            <v>45</v>
          </cell>
          <cell r="I199" t="str">
            <v>%</v>
          </cell>
          <cell r="J199" t="str">
            <v xml:space="preserve"> Spesifikasi</v>
          </cell>
        </row>
        <row r="200">
          <cell r="A200" t="str">
            <v>II.</v>
          </cell>
          <cell r="C200" t="str">
            <v>URUTAN KERJA</v>
          </cell>
        </row>
        <row r="201">
          <cell r="A201">
            <v>1</v>
          </cell>
          <cell r="C201" t="str">
            <v xml:space="preserve">Wheel Loader mencampur &amp; memuat Agregat ke </v>
          </cell>
          <cell r="L201" t="str">
            <v>A.</v>
          </cell>
          <cell r="N201" t="str">
            <v>TENAGA</v>
          </cell>
        </row>
        <row r="202">
          <cell r="C202" t="str">
            <v>dalam Dump Truck di Base Camp</v>
          </cell>
        </row>
        <row r="203">
          <cell r="A203">
            <v>2</v>
          </cell>
          <cell r="C203" t="str">
            <v>Dump Truck mengangkut Agregat ke lokasi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C204" t="str">
            <v>pekerjaan dan dihampar dengan Motor Grader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A205">
            <v>3</v>
          </cell>
          <cell r="C205" t="str">
            <v>Hamparan Agregat dibasahi dengan Water Tank Truck</v>
          </cell>
        </row>
        <row r="206">
          <cell r="C206" t="str">
            <v>sebelum dipadatkan dengan Tandem Roller &amp; PTR</v>
          </cell>
        </row>
        <row r="207">
          <cell r="A207">
            <v>4</v>
          </cell>
          <cell r="C207" t="str">
            <v>Selama pemadatan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1">
          <cell r="A211" t="str">
            <v>III.</v>
          </cell>
          <cell r="C211" t="str">
            <v>PEMAKAIAN BAHAN, ALAT DAN TENAGA</v>
          </cell>
          <cell r="L211" t="str">
            <v>1.</v>
          </cell>
          <cell r="N211" t="str">
            <v>Agregat Kasar  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A212" t="str">
            <v xml:space="preserve">   1.</v>
          </cell>
          <cell r="C212" t="str">
            <v>BAHAN</v>
          </cell>
          <cell r="L212" t="str">
            <v>2.</v>
          </cell>
          <cell r="N212" t="str">
            <v>Agregat Halus 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Kasar</v>
          </cell>
          <cell r="D213" t="str">
            <v>=  Ak x 1 M3 x Fk</v>
          </cell>
          <cell r="G213" t="str">
            <v>M03</v>
          </cell>
          <cell r="H213">
            <v>0.42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Agregat Halus</v>
          </cell>
          <cell r="D214" t="str">
            <v>=  Ah x 1 M3 x Fk</v>
          </cell>
          <cell r="G214" t="str">
            <v>M04</v>
          </cell>
          <cell r="H214">
            <v>0.24</v>
          </cell>
          <cell r="I214" t="str">
            <v>M3</v>
          </cell>
        </row>
        <row r="215">
          <cell r="C215" t="str">
            <v>- Sirtu</v>
          </cell>
          <cell r="D215" t="str">
            <v>=  St x 1 M3 x Fk</v>
          </cell>
          <cell r="G215" t="str">
            <v>M16</v>
          </cell>
          <cell r="H215">
            <v>0.54</v>
          </cell>
          <cell r="I215" t="str">
            <v>M3</v>
          </cell>
        </row>
        <row r="216">
          <cell r="A216" t="str">
            <v xml:space="preserve">   2.</v>
          </cell>
          <cell r="C216" t="str">
            <v>ALAT</v>
          </cell>
        </row>
        <row r="217">
          <cell r="A217" t="str">
            <v>2.a.</v>
          </cell>
          <cell r="C217" t="str">
            <v>WHEEL LOADER</v>
          </cell>
          <cell r="G217" t="str">
            <v>(E15)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Kapasitas bucket</v>
          </cell>
          <cell r="G218" t="str">
            <v>V</v>
          </cell>
          <cell r="H218">
            <v>1.5</v>
          </cell>
          <cell r="I218" t="str">
            <v>M3</v>
          </cell>
        </row>
        <row r="219">
          <cell r="C219" t="str">
            <v>Faktor bucket</v>
          </cell>
          <cell r="G219" t="str">
            <v>Fb</v>
          </cell>
          <cell r="H219">
            <v>0.9</v>
          </cell>
          <cell r="I219" t="str">
            <v>-</v>
          </cell>
          <cell r="J219" t="str">
            <v>Pemuatan ringan</v>
          </cell>
          <cell r="L219" t="str">
            <v>C.</v>
          </cell>
          <cell r="N219" t="str">
            <v>PERALATAN</v>
          </cell>
        </row>
        <row r="220">
          <cell r="C220" t="str">
            <v>Faktor Efisiensi alat</v>
          </cell>
          <cell r="G220" t="str">
            <v>Fa</v>
          </cell>
          <cell r="H220">
            <v>0.83</v>
          </cell>
          <cell r="I220" t="str">
            <v>-</v>
          </cell>
        </row>
        <row r="221">
          <cell r="C221" t="str">
            <v>Waktu siklus</v>
          </cell>
          <cell r="G221" t="str">
            <v>Ts1</v>
          </cell>
          <cell r="L221" t="str">
            <v>1</v>
          </cell>
          <cell r="N221" t="str">
            <v>Wheel Loader</v>
          </cell>
          <cell r="O221" t="str">
            <v>E15</v>
          </cell>
          <cell r="P221" t="str">
            <v>Jam</v>
          </cell>
          <cell r="Q221">
            <v>3.5698348951360995E-2</v>
          </cell>
          <cell r="R221">
            <v>163808.13869490434</v>
          </cell>
          <cell r="U221">
            <v>5847.680096203635</v>
          </cell>
        </row>
        <row r="222">
          <cell r="C222" t="str">
            <v>- Mencampur</v>
          </cell>
          <cell r="G222" t="str">
            <v>T1</v>
          </cell>
          <cell r="H222">
            <v>1.5</v>
          </cell>
          <cell r="I222" t="str">
            <v>menit</v>
          </cell>
          <cell r="L222" t="str">
            <v>2</v>
          </cell>
          <cell r="N222" t="str">
            <v>Dump Truck</v>
          </cell>
          <cell r="O222" t="str">
            <v>E09</v>
          </cell>
          <cell r="P222" t="str">
            <v>Jam</v>
          </cell>
          <cell r="Q222">
            <v>0.14542063837680036</v>
          </cell>
          <cell r="R222">
            <v>70230.073977639215</v>
          </cell>
          <cell r="U222">
            <v>10212.90219107821</v>
          </cell>
        </row>
        <row r="223">
          <cell r="C223" t="str">
            <v>- Memuat dan lain-lain</v>
          </cell>
          <cell r="G223" t="str">
            <v>T2</v>
          </cell>
          <cell r="H223">
            <v>0.5</v>
          </cell>
          <cell r="I223" t="str">
            <v>menit</v>
          </cell>
          <cell r="L223" t="str">
            <v>3</v>
          </cell>
          <cell r="N223" t="str">
            <v>Motor Grader</v>
          </cell>
          <cell r="O223" t="str">
            <v>E13</v>
          </cell>
          <cell r="P223" t="str">
            <v>Jam</v>
          </cell>
          <cell r="Q223">
            <v>1.1713520749665328E-2</v>
          </cell>
          <cell r="R223">
            <v>201666.62574070093</v>
          </cell>
          <cell r="U223">
            <v>2362.2262051286921</v>
          </cell>
        </row>
        <row r="224">
          <cell r="G224" t="str">
            <v>Ts1</v>
          </cell>
          <cell r="H224">
            <v>2</v>
          </cell>
          <cell r="I224" t="str">
            <v>menit</v>
          </cell>
          <cell r="L224" t="str">
            <v>4</v>
          </cell>
          <cell r="N224" t="str">
            <v>Tandem Roller</v>
          </cell>
          <cell r="O224" t="str">
            <v>E17</v>
          </cell>
          <cell r="P224" t="str">
            <v>Jam</v>
          </cell>
          <cell r="Q224">
            <v>1.7849174475680501E-2</v>
          </cell>
          <cell r="R224">
            <v>293927.19306224468</v>
          </cell>
          <cell r="U224">
            <v>5246.3577521150328</v>
          </cell>
        </row>
        <row r="225">
          <cell r="L225" t="str">
            <v>5</v>
          </cell>
          <cell r="N225" t="str">
            <v>Water Tanker</v>
          </cell>
          <cell r="O225" t="str">
            <v>E23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C226" t="str">
            <v>Kap. Prod. / jam =</v>
          </cell>
          <cell r="D226" t="str">
            <v>V x Fb x Fa x 60</v>
          </cell>
          <cell r="G226" t="str">
            <v>Q1</v>
          </cell>
          <cell r="H226">
            <v>28.012500000000003</v>
          </cell>
          <cell r="I226" t="str">
            <v>M3</v>
          </cell>
          <cell r="L226" t="str">
            <v>6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D227" t="str">
            <v>Fk x Ts1</v>
          </cell>
        </row>
        <row r="228">
          <cell r="C228" t="str">
            <v>Koefisien Alat / M3</v>
          </cell>
          <cell r="D228" t="str">
            <v xml:space="preserve"> =  1  :  Q1</v>
          </cell>
          <cell r="G228" t="str">
            <v>(E15)</v>
          </cell>
          <cell r="H228">
            <v>3.5698348951360995E-2</v>
          </cell>
          <cell r="I228" t="str">
            <v>Jam</v>
          </cell>
        </row>
        <row r="229">
          <cell r="Q229" t="str">
            <v xml:space="preserve">JUMLAH HARGA PERALATAN   </v>
          </cell>
          <cell r="U229">
            <v>25157.249307366055</v>
          </cell>
        </row>
        <row r="230">
          <cell r="A230" t="str">
            <v>2.b.</v>
          </cell>
          <cell r="C230" t="str">
            <v>DUMP TRUCK</v>
          </cell>
          <cell r="G230" t="str">
            <v>(E09)</v>
          </cell>
        </row>
        <row r="231">
          <cell r="C231" t="str">
            <v>Kapasitas bak</v>
          </cell>
          <cell r="G231" t="str">
            <v>V</v>
          </cell>
          <cell r="H231">
            <v>6</v>
          </cell>
          <cell r="I231" t="str">
            <v>M3</v>
          </cell>
          <cell r="L231" t="str">
            <v>D.</v>
          </cell>
          <cell r="N231" t="str">
            <v>JUMLAH HARGA TENAGA, BAHAN DAN PERALATAN  ( A + B + C )</v>
          </cell>
          <cell r="U231">
            <v>308808.29942325567</v>
          </cell>
        </row>
        <row r="232">
          <cell r="C232" t="str">
            <v>Faktor Efisiensi alat</v>
          </cell>
          <cell r="G232" t="str">
            <v>Fa</v>
          </cell>
          <cell r="H232">
            <v>0.83</v>
          </cell>
          <cell r="I232" t="str">
            <v>-</v>
          </cell>
          <cell r="L232" t="str">
            <v>E.</v>
          </cell>
          <cell r="N232" t="str">
            <v>OVERHEAD &amp; PROFIT</v>
          </cell>
          <cell r="P232">
            <v>10</v>
          </cell>
          <cell r="Q232" t="str">
            <v>%  x  D</v>
          </cell>
          <cell r="U232">
            <v>30880.829942325567</v>
          </cell>
        </row>
        <row r="233">
          <cell r="C233" t="str">
            <v>Kecepatan rata-rata bermuatan</v>
          </cell>
          <cell r="G233" t="str">
            <v>v1</v>
          </cell>
          <cell r="H233">
            <v>45</v>
          </cell>
          <cell r="I233" t="str">
            <v>KM / Jam</v>
          </cell>
          <cell r="L233" t="str">
            <v>F.</v>
          </cell>
          <cell r="N233" t="str">
            <v>HARGA SATUAN PEKERJAAN  ( D + E )</v>
          </cell>
          <cell r="U233">
            <v>339689.1293655812</v>
          </cell>
        </row>
        <row r="234">
          <cell r="C234" t="str">
            <v>Kecepatan rata-rata kosong</v>
          </cell>
          <cell r="G234" t="str">
            <v>v2</v>
          </cell>
          <cell r="H234">
            <v>60</v>
          </cell>
          <cell r="I234" t="str">
            <v>KM / Jam</v>
          </cell>
          <cell r="L234" t="str">
            <v>Note: 1</v>
          </cell>
          <cell r="N234" t="str">
            <v>SATUAN dapat berdasarkan atas jam operasi untuk Tenaga Kerja dan Peralatan, volume dan/atau ukuran</v>
          </cell>
        </row>
        <row r="235">
          <cell r="C235" t="str">
            <v>Waktu Siklus  :  - Waktu memuat = V : Q1 x 60</v>
          </cell>
          <cell r="G235" t="str">
            <v>T1</v>
          </cell>
          <cell r="H235">
            <v>12.851405622489958</v>
          </cell>
          <cell r="I235" t="str">
            <v>menit</v>
          </cell>
          <cell r="N235" t="str">
            <v>berat untuk bahan-bahan.</v>
          </cell>
        </row>
        <row r="236">
          <cell r="C236" t="str">
            <v>- Waktu tempuh isi = (L : v1) x 60 menit</v>
          </cell>
          <cell r="G236" t="str">
            <v>T2</v>
          </cell>
          <cell r="H236">
            <v>11.633333333333333</v>
          </cell>
          <cell r="I236" t="str">
            <v>menit</v>
          </cell>
          <cell r="L236">
            <v>2</v>
          </cell>
          <cell r="N236" t="str">
            <v>Kuantitas satuan adalah kuantitas setiap komponen untuk menyelesaikan satu satuan pekerjaan dari nomor</v>
          </cell>
        </row>
        <row r="237">
          <cell r="C237" t="str">
            <v>- Waktu tempuh kosong = (L : v2) x 60 menit</v>
          </cell>
          <cell r="G237" t="str">
            <v>T3</v>
          </cell>
          <cell r="H237">
            <v>8.7249999999999996</v>
          </cell>
          <cell r="I237" t="str">
            <v>menit</v>
          </cell>
          <cell r="N237" t="str">
            <v>mata pembayaran.</v>
          </cell>
        </row>
        <row r="238">
          <cell r="C238" t="str">
            <v>- Lain-lain termasuk menurunkan Agregat</v>
          </cell>
          <cell r="G238" t="str">
            <v>T4</v>
          </cell>
          <cell r="H238">
            <v>3</v>
          </cell>
          <cell r="I238" t="str">
            <v>menit</v>
          </cell>
          <cell r="L238">
            <v>3</v>
          </cell>
          <cell r="N238" t="str">
            <v>Biaya satuan untuk peralatan sudah termasuk bahan bakar, bahan habis dipakai dan operator.</v>
          </cell>
        </row>
        <row r="239">
          <cell r="G239" t="str">
            <v>Ts2</v>
          </cell>
          <cell r="H239">
            <v>36.20973895582329</v>
          </cell>
          <cell r="I239" t="str">
            <v>menit</v>
          </cell>
          <cell r="L239">
            <v>4</v>
          </cell>
          <cell r="N239" t="str">
            <v>Biaya satuan sudah termasuk pengeluaran untuk seluruh pajak yang berkaitan (tetapi tidak termasuk PPN</v>
          </cell>
        </row>
        <row r="240">
          <cell r="J240" t="str">
            <v>Berlanjut ke halaman berikut</v>
          </cell>
          <cell r="N240" t="str">
            <v>yang dibayar dari kontrak) dan biaya-biaya lainnya.</v>
          </cell>
        </row>
        <row r="241">
          <cell r="A241" t="str">
            <v>ITEM PEMBAYARAN NO.</v>
          </cell>
          <cell r="D241" t="str">
            <v>:  4.2 (2)</v>
          </cell>
          <cell r="J241" t="str">
            <v>Analisa EI-422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J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 xml:space="preserve">Kap. Prod. / Jam = 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1 : Q2</v>
          </cell>
          <cell r="G251" t="str">
            <v>(E08)</v>
          </cell>
          <cell r="H251">
            <v>0.14542063837680036</v>
          </cell>
          <cell r="I251" t="str">
            <v>Jam</v>
          </cell>
        </row>
        <row r="253">
          <cell r="A253" t="str">
            <v>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 / 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>3 x pp</v>
          </cell>
        </row>
        <row r="259">
          <cell r="C259" t="str">
            <v>Waktu Siklus</v>
          </cell>
          <cell r="G259" t="str">
            <v>Ts3</v>
          </cell>
        </row>
        <row r="260">
          <cell r="C260" t="str">
            <v>- Perataan 1 lintasan  = (Lh x 60) : (v x 1000)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1 :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>2.d.</v>
          </cell>
          <cell r="C268" t="str">
            <v>TANDEM ROLLER</v>
          </cell>
          <cell r="G268" t="str">
            <v>(E17)</v>
          </cell>
        </row>
        <row r="269">
          <cell r="C269" t="str">
            <v>Kecepatan rata-rata</v>
          </cell>
          <cell r="G269" t="str">
            <v>v</v>
          </cell>
          <cell r="H269">
            <v>3</v>
          </cell>
          <cell r="I269" t="str">
            <v>KM / 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Kap.Prod./jam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1 : Q4</v>
          </cell>
          <cell r="G276" t="str">
            <v>(E17)</v>
          </cell>
          <cell r="H276">
            <v>1.7849174475680501E-2</v>
          </cell>
          <cell r="I276" t="str">
            <v>Jam</v>
          </cell>
        </row>
        <row r="279">
          <cell r="A279" t="str">
            <v>2.e.</v>
          </cell>
          <cell r="C279" t="str">
            <v>WATER TANKER</v>
          </cell>
          <cell r="G279" t="str">
            <v>(E23)</v>
          </cell>
        </row>
        <row r="280">
          <cell r="C280" t="str">
            <v>Volume Tangki air</v>
          </cell>
          <cell r="G280" t="str">
            <v>V</v>
          </cell>
          <cell r="H280">
            <v>4</v>
          </cell>
          <cell r="I280" t="str">
            <v>M3</v>
          </cell>
          <cell r="J280" t="str">
            <v>Lump Sum</v>
          </cell>
        </row>
        <row r="281">
          <cell r="C281" t="str">
            <v>Kebutuhan air / M3 agregat padat</v>
          </cell>
          <cell r="G281" t="str">
            <v>Wc</v>
          </cell>
          <cell r="H281">
            <v>7.0000000000000007E-2</v>
          </cell>
          <cell r="I281" t="str">
            <v>M3</v>
          </cell>
        </row>
        <row r="282">
          <cell r="C282" t="str">
            <v>Pengisian tangki / Jam</v>
          </cell>
          <cell r="G282" t="str">
            <v>n</v>
          </cell>
          <cell r="H282">
            <v>1</v>
          </cell>
          <cell r="I282" t="str">
            <v>kali</v>
          </cell>
        </row>
        <row r="283">
          <cell r="C283" t="str">
            <v>Faktor efisiensi alat</v>
          </cell>
          <cell r="G283" t="str">
            <v>Fa</v>
          </cell>
          <cell r="H283">
            <v>0.83</v>
          </cell>
          <cell r="I283" t="str">
            <v>-</v>
          </cell>
        </row>
        <row r="285">
          <cell r="C285" t="str">
            <v>Kap. Prod. / Jam  =</v>
          </cell>
          <cell r="D285" t="str">
            <v>V x n Fa</v>
          </cell>
          <cell r="G285" t="str">
            <v>Q5</v>
          </cell>
          <cell r="H285">
            <v>47.428571428571423</v>
          </cell>
          <cell r="I285" t="str">
            <v>M3</v>
          </cell>
        </row>
        <row r="286">
          <cell r="D286" t="str">
            <v>Wc</v>
          </cell>
        </row>
        <row r="288">
          <cell r="C288" t="str">
            <v>Koefisien Alat / M3</v>
          </cell>
          <cell r="D288" t="str">
            <v xml:space="preserve"> =   1 : Q5</v>
          </cell>
          <cell r="G288" t="str">
            <v>(E23)</v>
          </cell>
          <cell r="H288">
            <v>2.1084337349397592E-2</v>
          </cell>
          <cell r="I288" t="str">
            <v>Jam</v>
          </cell>
        </row>
        <row r="292">
          <cell r="C292" t="str">
            <v>ALAT BANTU</v>
          </cell>
        </row>
        <row r="293">
          <cell r="C293" t="str">
            <v>diperlukan :</v>
          </cell>
        </row>
        <row r="294">
          <cell r="C294" t="str">
            <v>- Kereta dorong   = 2 buah</v>
          </cell>
        </row>
        <row r="295">
          <cell r="C295" t="str">
            <v>- Sekop                = 3 buah</v>
          </cell>
        </row>
        <row r="296">
          <cell r="C296" t="str">
            <v>- Garpu                = 2 buah</v>
          </cell>
        </row>
        <row r="299">
          <cell r="J299" t="str">
            <v>Berlanjut ke halaman berikut</v>
          </cell>
        </row>
        <row r="300">
          <cell r="A300" t="str">
            <v>ITEM PEMBAYARAN NO.</v>
          </cell>
          <cell r="D300" t="str">
            <v>:  4.2 (2)</v>
          </cell>
          <cell r="J300" t="str">
            <v>Analisa EI-422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J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3.</v>
          </cell>
          <cell r="C308" t="str">
            <v>TENAGA</v>
          </cell>
        </row>
        <row r="309">
          <cell r="C309" t="str">
            <v>Produksi menentukan : WHEEL LOADER</v>
          </cell>
          <cell r="G309" t="str">
            <v>Q1</v>
          </cell>
          <cell r="H309">
            <v>28.012500000000003</v>
          </cell>
          <cell r="I309" t="str">
            <v>M3/Jam</v>
          </cell>
        </row>
        <row r="310">
          <cell r="C310" t="str">
            <v>Produksi Agregat / hari  =  Tk x Q1</v>
          </cell>
          <cell r="G310" t="str">
            <v>Qt</v>
          </cell>
          <cell r="H310">
            <v>196.08750000000003</v>
          </cell>
          <cell r="I310" t="str">
            <v>M3</v>
          </cell>
        </row>
        <row r="311">
          <cell r="C311" t="str">
            <v>Kebutuhan tenaga :</v>
          </cell>
        </row>
        <row r="312">
          <cell r="D312" t="str">
            <v>- Pekerja</v>
          </cell>
          <cell r="G312" t="str">
            <v>P</v>
          </cell>
          <cell r="H312">
            <v>7</v>
          </cell>
          <cell r="I312" t="str">
            <v>orang</v>
          </cell>
        </row>
        <row r="313">
          <cell r="D313" t="str">
            <v>- Mandor</v>
          </cell>
          <cell r="G313" t="str">
            <v>M</v>
          </cell>
          <cell r="H313">
            <v>1</v>
          </cell>
          <cell r="I313" t="str">
            <v>orang</v>
          </cell>
        </row>
        <row r="315">
          <cell r="C315" t="str">
            <v>Koefisien tenaga / M3     :</v>
          </cell>
        </row>
        <row r="316">
          <cell r="D316" t="str">
            <v>- Pekerja</v>
          </cell>
          <cell r="E316" t="str">
            <v>= (Tk x P) : Qt</v>
          </cell>
          <cell r="G316" t="str">
            <v>(L01)</v>
          </cell>
          <cell r="H316">
            <v>0.24988844265952695</v>
          </cell>
          <cell r="I316" t="str">
            <v>Jam</v>
          </cell>
        </row>
        <row r="317">
          <cell r="D317" t="str">
            <v>- Mandor</v>
          </cell>
          <cell r="E317" t="str">
            <v>= (Tk x M) : Qt</v>
          </cell>
          <cell r="G317" t="str">
            <v>(L03)</v>
          </cell>
          <cell r="H317">
            <v>3.5698348951360995E-2</v>
          </cell>
          <cell r="I317" t="str">
            <v>Jam</v>
          </cell>
        </row>
        <row r="319">
          <cell r="A319" t="str">
            <v>4.</v>
          </cell>
          <cell r="C319" t="str">
            <v>HARGA DASAR SATUAN UPAH, BAHAN DAN ALAT</v>
          </cell>
        </row>
        <row r="320">
          <cell r="C320" t="str">
            <v>Lihat lampiran.</v>
          </cell>
        </row>
        <row r="322">
          <cell r="A322" t="str">
            <v>5.</v>
          </cell>
          <cell r="C322" t="str">
            <v>ANALISA HARGA SATUAN PEKERJAAN</v>
          </cell>
        </row>
        <row r="323">
          <cell r="C323" t="str">
            <v>Lihat perhitungan dalam FORMULIR STANDAR UNTUK</v>
          </cell>
        </row>
        <row r="324">
          <cell r="C324" t="str">
            <v>PEREKEMAN ANALISA MASING-MASING HARGA</v>
          </cell>
        </row>
        <row r="325">
          <cell r="C325" t="str">
            <v>SATUAN.</v>
          </cell>
        </row>
        <row r="326">
          <cell r="C326" t="str">
            <v>Didapat Harga Satuan Pekerjaan :</v>
          </cell>
        </row>
        <row r="328">
          <cell r="C328" t="str">
            <v xml:space="preserve">Rp.  </v>
          </cell>
          <cell r="D328">
            <v>339689.1293655812</v>
          </cell>
          <cell r="E328" t="str">
            <v xml:space="preserve"> / M3.</v>
          </cell>
        </row>
        <row r="331">
          <cell r="A331" t="str">
            <v>6.</v>
          </cell>
          <cell r="C331" t="str">
            <v>WAKTU PELAKSANAAN YANG DIPERLUKAN</v>
          </cell>
        </row>
        <row r="332">
          <cell r="C332" t="str">
            <v>Waktu pelaksanaan</v>
          </cell>
          <cell r="D332" t="str">
            <v>:  . . . . . . .  bulan</v>
          </cell>
        </row>
        <row r="334">
          <cell r="A334" t="str">
            <v>7.</v>
          </cell>
          <cell r="C334" t="str">
            <v>VOLUME PEKERJAAN YANG DIPERLUKAN</v>
          </cell>
        </row>
        <row r="335">
          <cell r="C335" t="str">
            <v>Volume pekerjaan  :</v>
          </cell>
          <cell r="D335">
            <v>0</v>
          </cell>
          <cell r="E335" t="str">
            <v>M3</v>
          </cell>
        </row>
        <row r="359">
          <cell r="A359" t="str">
            <v>ITEM PEMBAYARAN NO.</v>
          </cell>
          <cell r="D359" t="str">
            <v>:  4.2 (4)</v>
          </cell>
          <cell r="J359" t="str">
            <v>Analisa EI-424</v>
          </cell>
          <cell r="T359" t="str">
            <v>Analisa EI-424</v>
          </cell>
        </row>
        <row r="360">
          <cell r="A360" t="str">
            <v>JENIS PEKERJAAN</v>
          </cell>
          <cell r="D360" t="str">
            <v>:  SEMEN Utk. Pond. Semen Tanah</v>
          </cell>
        </row>
        <row r="361">
          <cell r="A361" t="str">
            <v>SATUAN PEMBAYARAN</v>
          </cell>
          <cell r="D361" t="str">
            <v>:  TON</v>
          </cell>
          <cell r="J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>: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>:</v>
          </cell>
        </row>
        <row r="368">
          <cell r="A368">
            <v>1</v>
          </cell>
          <cell r="C368" t="str">
            <v>Pekerjaan dilakukan secara manual</v>
          </cell>
          <cell r="L368" t="str">
            <v>NAMA PAKET</v>
          </cell>
          <cell r="O368" t="str">
            <v>: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>:</v>
          </cell>
        </row>
        <row r="370">
          <cell r="A370">
            <v>3</v>
          </cell>
          <cell r="C370" t="str">
            <v>Kondisi Jalan   :  sedang / baik</v>
          </cell>
          <cell r="L370" t="str">
            <v>ITEM PEMBAYARAN NO.</v>
          </cell>
          <cell r="O370" t="str">
            <v>:  4.2 (4)</v>
          </cell>
          <cell r="R370" t="str">
            <v>PERKIRAAN VOL. PEK.</v>
          </cell>
          <cell r="T370" t="str">
            <v>:</v>
          </cell>
          <cell r="U370">
            <v>0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SEMEN Utk. Pond. Semen Tanah</v>
          </cell>
          <cell r="R371" t="str">
            <v>TOTAL HARGA (Rp.)</v>
          </cell>
          <cell r="T371" t="str">
            <v>:</v>
          </cell>
          <cell r="U371">
            <v>0</v>
          </cell>
        </row>
        <row r="372">
          <cell r="A372">
            <v>5</v>
          </cell>
          <cell r="C372" t="str">
            <v>Jam kerja efektif per-hari</v>
          </cell>
          <cell r="G372" t="str">
            <v>Tk</v>
          </cell>
          <cell r="H372">
            <v>7</v>
          </cell>
          <cell r="I372" t="str">
            <v>Jam</v>
          </cell>
          <cell r="L372" t="str">
            <v>SATUAN PEMBAYARAN</v>
          </cell>
          <cell r="O372" t="str">
            <v>:  TON</v>
          </cell>
          <cell r="R372" t="str">
            <v>% THD. BIAYA PROYEK</v>
          </cell>
          <cell r="T372" t="str">
            <v>:</v>
          </cell>
          <cell r="U372" t="e">
            <v>#DIV/0!</v>
          </cell>
        </row>
        <row r="373">
          <cell r="A373">
            <v>6</v>
          </cell>
          <cell r="C373" t="str">
            <v>Semen diangkut dari Base Camp ke lapangan</v>
          </cell>
        </row>
        <row r="374">
          <cell r="C374" t="str">
            <v>dengan menggunakan Dump Truck</v>
          </cell>
        </row>
        <row r="375">
          <cell r="A375">
            <v>7</v>
          </cell>
          <cell r="C375" t="str">
            <v>Satu hari dapat diselesaikan hamparan Soil Cement</v>
          </cell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C376" t="str">
            <v>sepanjang</v>
          </cell>
          <cell r="G376" t="str">
            <v>Ls</v>
          </cell>
          <cell r="H376">
            <v>400</v>
          </cell>
          <cell r="I376" t="str">
            <v>M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8</v>
          </cell>
          <cell r="C377" t="str">
            <v>Faktor kehilangan bahan</v>
          </cell>
          <cell r="G377" t="str">
            <v>Fh</v>
          </cell>
          <cell r="H377">
            <v>1.05</v>
          </cell>
          <cell r="I377" t="str">
            <v>-</v>
          </cell>
          <cell r="R377" t="str">
            <v>(Rp.)</v>
          </cell>
          <cell r="S377" t="str">
            <v>(Rp.)</v>
          </cell>
        </row>
        <row r="378">
          <cell r="A378">
            <v>9</v>
          </cell>
          <cell r="C378" t="str">
            <v>Tebal hamparan</v>
          </cell>
          <cell r="G378" t="str">
            <v>t</v>
          </cell>
          <cell r="H378">
            <v>0.15</v>
          </cell>
          <cell r="I378" t="str">
            <v>M</v>
          </cell>
        </row>
        <row r="380">
          <cell r="A380" t="str">
            <v>II.</v>
          </cell>
          <cell r="C380" t="str">
            <v>URUTAN KERJA</v>
          </cell>
          <cell r="L380" t="str">
            <v>A.</v>
          </cell>
          <cell r="N380" t="str">
            <v>TENAGA</v>
          </cell>
        </row>
        <row r="381">
          <cell r="A381">
            <v>1</v>
          </cell>
          <cell r="C381" t="str">
            <v>Dump Truck mengangkut semen dari Base Camp</v>
          </cell>
        </row>
        <row r="382">
          <cell r="C382" t="str">
            <v>ke lokasi Pekerjaan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2.4305555555555554</v>
          </cell>
          <cell r="R382">
            <v>2857.14</v>
          </cell>
          <cell r="U382">
            <v>6944.4374999999991</v>
          </cell>
        </row>
        <row r="383">
          <cell r="A383">
            <v>2</v>
          </cell>
          <cell r="C383" t="str">
            <v>Semen diatur/disusun di tempat hamparan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0.16203703703703703</v>
          </cell>
          <cell r="R383">
            <v>3214.29</v>
          </cell>
          <cell r="U383">
            <v>520.83402777777781</v>
          </cell>
        </row>
        <row r="384">
          <cell r="C384" t="str">
            <v>soil/tanah oleh tenaga manusia</v>
          </cell>
        </row>
        <row r="386">
          <cell r="A386" t="str">
            <v>III.</v>
          </cell>
          <cell r="C386" t="str">
            <v>PEMAKAIAN BAHAN, ALAT DAN TENAGA</v>
          </cell>
          <cell r="Q386" t="str">
            <v xml:space="preserve">JUMLAH HARGA TENAGA   </v>
          </cell>
          <cell r="U386">
            <v>7465.271527777777</v>
          </cell>
        </row>
        <row r="387">
          <cell r="A387" t="str">
            <v xml:space="preserve">   1.</v>
          </cell>
          <cell r="C387" t="str">
            <v>BAHAN</v>
          </cell>
        </row>
        <row r="388">
          <cell r="C388" t="str">
            <v>Semen yang diperlukan / ton   = (1 x Fh) x 1000</v>
          </cell>
          <cell r="G388" t="str">
            <v>(M12)</v>
          </cell>
          <cell r="H388">
            <v>1050</v>
          </cell>
          <cell r="I388" t="str">
            <v>Kg</v>
          </cell>
          <cell r="L388" t="str">
            <v>B.</v>
          </cell>
          <cell r="N388" t="str">
            <v>BAHAN</v>
          </cell>
        </row>
        <row r="389">
          <cell r="L389" t="str">
            <v>1.</v>
          </cell>
          <cell r="N389" t="str">
            <v>Semen</v>
          </cell>
          <cell r="O389" t="str">
            <v>(M12)</v>
          </cell>
          <cell r="P389" t="str">
            <v>Kg</v>
          </cell>
          <cell r="Q389">
            <v>1050</v>
          </cell>
          <cell r="R389">
            <v>550.92499999999995</v>
          </cell>
          <cell r="U389">
            <v>578471.25</v>
          </cell>
        </row>
        <row r="390">
          <cell r="A390" t="str">
            <v xml:space="preserve">   2.</v>
          </cell>
          <cell r="C390" t="str">
            <v>ALAT</v>
          </cell>
        </row>
        <row r="391">
          <cell r="A391" t="str">
            <v>2.a.</v>
          </cell>
          <cell r="C391" t="str">
            <v>DUMP TRUCK</v>
          </cell>
          <cell r="G391" t="str">
            <v>(E08)</v>
          </cell>
        </row>
        <row r="392">
          <cell r="C392" t="str">
            <v>Kapasitas bak</v>
          </cell>
          <cell r="G392" t="str">
            <v>V</v>
          </cell>
          <cell r="H392">
            <v>10</v>
          </cell>
          <cell r="I392" t="str">
            <v>Ton</v>
          </cell>
        </row>
        <row r="393">
          <cell r="C393" t="str">
            <v>Faktor efisiensi alat</v>
          </cell>
          <cell r="G393" t="str">
            <v>Fa</v>
          </cell>
          <cell r="H393">
            <v>0.83</v>
          </cell>
          <cell r="I393" t="str">
            <v>-</v>
          </cell>
        </row>
        <row r="394">
          <cell r="C394" t="str">
            <v>Kecepatan rata-rata bermuatan</v>
          </cell>
          <cell r="G394" t="str">
            <v>v1</v>
          </cell>
          <cell r="H394">
            <v>45</v>
          </cell>
          <cell r="I394" t="str">
            <v>Km / Jam</v>
          </cell>
        </row>
        <row r="395">
          <cell r="C395" t="str">
            <v>Kecepatan rata-rata kosong</v>
          </cell>
          <cell r="G395" t="str">
            <v>v2</v>
          </cell>
          <cell r="H395">
            <v>60</v>
          </cell>
          <cell r="I395" t="str">
            <v>Km / Jam</v>
          </cell>
        </row>
        <row r="396">
          <cell r="C396" t="str">
            <v>Waktu siklus</v>
          </cell>
          <cell r="G396" t="str">
            <v>Ts1</v>
          </cell>
          <cell r="Q396" t="str">
            <v xml:space="preserve">JUMLAH HARGA BAHAN   </v>
          </cell>
          <cell r="U396">
            <v>578471.25</v>
          </cell>
        </row>
        <row r="397">
          <cell r="C397" t="str">
            <v>- Waktu tempuh isi            = (L : v1) x 60</v>
          </cell>
          <cell r="G397" t="str">
            <v>T1</v>
          </cell>
          <cell r="H397">
            <v>11.633333333333333</v>
          </cell>
          <cell r="I397" t="str">
            <v>menit</v>
          </cell>
        </row>
        <row r="398">
          <cell r="C398" t="str">
            <v>- Waktu tempuh kosong   = (L : v2) x 60</v>
          </cell>
          <cell r="G398" t="str">
            <v>T2</v>
          </cell>
          <cell r="H398">
            <v>8.7249999999999996</v>
          </cell>
          <cell r="I398" t="str">
            <v>menit</v>
          </cell>
          <cell r="L398" t="str">
            <v>C.</v>
          </cell>
          <cell r="N398" t="str">
            <v>PERALATAN</v>
          </cell>
        </row>
        <row r="399">
          <cell r="C399" t="str">
            <v>- Waktu mengisi</v>
          </cell>
          <cell r="G399" t="str">
            <v>T3</v>
          </cell>
          <cell r="H399">
            <v>40</v>
          </cell>
          <cell r="I399" t="str">
            <v>menit</v>
          </cell>
          <cell r="L399" t="str">
            <v>1.</v>
          </cell>
          <cell r="N399" t="str">
            <v>Dump Truck</v>
          </cell>
          <cell r="O399" t="str">
            <v>(E08)</v>
          </cell>
          <cell r="P399" t="str">
            <v>Jam</v>
          </cell>
          <cell r="Q399">
            <v>0.21159889558232936</v>
          </cell>
          <cell r="R399">
            <v>153645.58193291764</v>
          </cell>
          <cell r="U399">
            <v>32511.23544810967</v>
          </cell>
        </row>
        <row r="400">
          <cell r="C400" t="str">
            <v>- Waktu bongkar</v>
          </cell>
          <cell r="G400" t="str">
            <v>T4</v>
          </cell>
          <cell r="H400">
            <v>30</v>
          </cell>
          <cell r="I400" t="str">
            <v>menit</v>
          </cell>
        </row>
        <row r="401">
          <cell r="C401" t="str">
            <v>- Lain-lain</v>
          </cell>
          <cell r="G401" t="str">
            <v>T5</v>
          </cell>
          <cell r="H401">
            <v>10</v>
          </cell>
          <cell r="I401" t="str">
            <v>menit</v>
          </cell>
        </row>
        <row r="402">
          <cell r="G402" t="str">
            <v>Ts1</v>
          </cell>
          <cell r="H402">
            <v>100.35833333333333</v>
          </cell>
          <cell r="I402" t="str">
            <v>menit</v>
          </cell>
        </row>
        <row r="404">
          <cell r="C404" t="str">
            <v>Kap. Prod. / jam =</v>
          </cell>
          <cell r="D404" t="str">
            <v>V x Fa x 60</v>
          </cell>
          <cell r="G404" t="str">
            <v>Q1</v>
          </cell>
          <cell r="H404">
            <v>4.7259225869206762</v>
          </cell>
          <cell r="I404" t="str">
            <v>Ton</v>
          </cell>
        </row>
        <row r="405">
          <cell r="D405" t="str">
            <v xml:space="preserve">   Fh x Ts1</v>
          </cell>
        </row>
        <row r="407">
          <cell r="C407" t="str">
            <v>Koefisien Alat/Ton</v>
          </cell>
          <cell r="D407" t="str">
            <v xml:space="preserve">  =    1 / Q1</v>
          </cell>
          <cell r="G407" t="str">
            <v>(E08)</v>
          </cell>
          <cell r="H407">
            <v>0.21159889558232936</v>
          </cell>
          <cell r="I407" t="str">
            <v>Jam</v>
          </cell>
        </row>
        <row r="408">
          <cell r="Q408" t="str">
            <v xml:space="preserve">JUMLAH HARGA PERALATAN   </v>
          </cell>
          <cell r="U408">
            <v>32511.23544810967</v>
          </cell>
        </row>
        <row r="409">
          <cell r="A409" t="str">
            <v xml:space="preserve">   3.</v>
          </cell>
          <cell r="C409" t="str">
            <v>TENAGA</v>
          </cell>
        </row>
        <row r="410">
          <cell r="C410" t="str">
            <v>Lebar Hamparan Soil Cement</v>
          </cell>
          <cell r="G410" t="str">
            <v>b</v>
          </cell>
          <cell r="H410">
            <v>6</v>
          </cell>
          <cell r="I410" t="str">
            <v>M</v>
          </cell>
          <cell r="L410" t="str">
            <v>D.</v>
          </cell>
          <cell r="N410" t="str">
            <v>JUMLAH HARGA TENAGA, BAHAN DAN PERALATAN  ( A + B + C )</v>
          </cell>
          <cell r="U410">
            <v>618447.75697588746</v>
          </cell>
        </row>
        <row r="411">
          <cell r="C411" t="str">
            <v>Kadar semen  (3 - 12) %</v>
          </cell>
          <cell r="G411" t="str">
            <v>s</v>
          </cell>
          <cell r="H411">
            <v>7.5</v>
          </cell>
          <cell r="I411" t="str">
            <v>%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61844.775697588746</v>
          </cell>
        </row>
        <row r="412">
          <cell r="C412" t="str">
            <v>Berat jenis tanah</v>
          </cell>
          <cell r="G412" t="str">
            <v>Bj</v>
          </cell>
          <cell r="H412">
            <v>1.6</v>
          </cell>
          <cell r="I412" t="str">
            <v>ton / M3</v>
          </cell>
          <cell r="L412" t="str">
            <v>F.</v>
          </cell>
          <cell r="N412" t="str">
            <v>HARGA SATUAN PEKERJAAN  ( D + E )</v>
          </cell>
          <cell r="U412">
            <v>680292.53267347626</v>
          </cell>
        </row>
        <row r="413">
          <cell r="C413" t="str">
            <v>Setiap hari dengan produksi = {(s : 100) x t x b x Ls} x Bj</v>
          </cell>
          <cell r="G413" t="str">
            <v>Qt</v>
          </cell>
          <cell r="H413">
            <v>43.2</v>
          </cell>
          <cell r="I413" t="str">
            <v>Ton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N414" t="str">
            <v>berat untuk bahan-bahan.</v>
          </cell>
        </row>
        <row r="415">
          <cell r="C415" t="str">
            <v>Kebutuhan tenaga :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D416" t="str">
            <v>- Pekerja</v>
          </cell>
          <cell r="G416" t="str">
            <v>P</v>
          </cell>
          <cell r="H416">
            <v>15</v>
          </cell>
          <cell r="I416" t="str">
            <v>orang</v>
          </cell>
          <cell r="N416" t="str">
            <v>mata pembayaran.</v>
          </cell>
        </row>
        <row r="417">
          <cell r="D417" t="str">
            <v>- Mandor</v>
          </cell>
          <cell r="G417" t="str">
            <v>M</v>
          </cell>
          <cell r="H417">
            <v>1</v>
          </cell>
          <cell r="I417" t="str">
            <v>orang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halaman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4.2 (4)</v>
          </cell>
          <cell r="J420" t="str">
            <v>Analisa EI-424</v>
          </cell>
        </row>
        <row r="421">
          <cell r="A421" t="str">
            <v>JENIS PEKERJAAN</v>
          </cell>
          <cell r="D421" t="str">
            <v>:  SEMEN Utk. Pond. Semen Tanah</v>
          </cell>
        </row>
        <row r="422">
          <cell r="A422" t="str">
            <v>SATUAN PEMBAYARAN</v>
          </cell>
          <cell r="D422" t="str">
            <v>:  TON</v>
          </cell>
          <cell r="J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>Koefisien tenaga / Ton  :</v>
          </cell>
        </row>
        <row r="429">
          <cell r="D429" t="str">
            <v>- Pekerja</v>
          </cell>
          <cell r="E429" t="str">
            <v>= (Tk x P) : Qt</v>
          </cell>
          <cell r="G429" t="str">
            <v>(L01)</v>
          </cell>
          <cell r="H429">
            <v>2.4305555555555554</v>
          </cell>
          <cell r="I429" t="str">
            <v>Jam</v>
          </cell>
        </row>
        <row r="430">
          <cell r="D430" t="str">
            <v>- Mandor</v>
          </cell>
          <cell r="E430" t="str">
            <v>= (Tk x M) : Qt</v>
          </cell>
          <cell r="G430" t="str">
            <v>(L03)</v>
          </cell>
          <cell r="H430">
            <v>0.16203703703703703</v>
          </cell>
          <cell r="I430" t="str">
            <v>Jam</v>
          </cell>
        </row>
        <row r="433">
          <cell r="A433" t="str">
            <v>4.</v>
          </cell>
          <cell r="C433" t="str">
            <v>HARGA DASAR SATUAN UPAH, BAHAN DAN ALAT</v>
          </cell>
        </row>
        <row r="434">
          <cell r="C434" t="str">
            <v>Lihat lampiran.</v>
          </cell>
        </row>
        <row r="437">
          <cell r="A437" t="str">
            <v>5.</v>
          </cell>
          <cell r="C437" t="str">
            <v>ANALISA HARGA SATUAN PEKERJAAN</v>
          </cell>
        </row>
        <row r="438">
          <cell r="C438" t="str">
            <v>Lihat perhitungan dalam FORMULIR STANDAR UNTUK</v>
          </cell>
        </row>
        <row r="439">
          <cell r="C439" t="str">
            <v>PEREKEMAN ANALISA MASING-MASING HARGA</v>
          </cell>
        </row>
        <row r="440">
          <cell r="C440" t="str">
            <v>SATUAN.</v>
          </cell>
        </row>
        <row r="441">
          <cell r="C441" t="str">
            <v>Didapat Harga Satuan Pekerjaan :</v>
          </cell>
        </row>
        <row r="443">
          <cell r="C443" t="str">
            <v xml:space="preserve">Rp.  </v>
          </cell>
          <cell r="D443">
            <v>680292.53267347626</v>
          </cell>
          <cell r="E443" t="str">
            <v xml:space="preserve"> / Ton</v>
          </cell>
        </row>
        <row r="446">
          <cell r="A446" t="str">
            <v>6.</v>
          </cell>
          <cell r="C446" t="str">
            <v>WAKTU PELAKSANAAN YANG DIPERLUKAN</v>
          </cell>
        </row>
        <row r="447">
          <cell r="C447" t="str">
            <v>Waktu pelaksanaan</v>
          </cell>
          <cell r="D447" t="str">
            <v>:  . . . . . . .  bulan</v>
          </cell>
        </row>
        <row r="449">
          <cell r="A449" t="str">
            <v>7.</v>
          </cell>
          <cell r="C449" t="str">
            <v>VOLUME PEKERJAAN YANG DIPERLUKAN</v>
          </cell>
        </row>
        <row r="450">
          <cell r="C450" t="str">
            <v>Volume pekerjaan  :</v>
          </cell>
          <cell r="D450">
            <v>0</v>
          </cell>
          <cell r="E450" t="str">
            <v>Ton</v>
          </cell>
        </row>
        <row r="479">
          <cell r="A479" t="str">
            <v>ITEM PEMBAYARAN NO.</v>
          </cell>
          <cell r="D479" t="str">
            <v>:  4.2 (3)</v>
          </cell>
          <cell r="J479" t="str">
            <v>Analisa EI-423</v>
          </cell>
          <cell r="T479" t="str">
            <v>Analisa EI-423</v>
          </cell>
        </row>
        <row r="480">
          <cell r="A480" t="str">
            <v>JENIS PEKERJAAN</v>
          </cell>
          <cell r="D480" t="str">
            <v>:  Lapis Pondasi Semen Tanah</v>
          </cell>
        </row>
        <row r="481">
          <cell r="A481" t="str">
            <v>SATUAN PEMBAYARAN</v>
          </cell>
          <cell r="D481" t="str">
            <v>:  M3</v>
          </cell>
          <cell r="J481" t="str">
            <v xml:space="preserve">         URAIAN ANALISA HARGA SATUAN</v>
          </cell>
          <cell r="L481" t="str">
            <v>FORMULIR STANDAR UNTUK</v>
          </cell>
        </row>
        <row r="482">
          <cell r="L482" t="str">
            <v>PEREKAMAN ANALISA MASING-MASING HARGA SATUAN</v>
          </cell>
        </row>
        <row r="483">
          <cell r="L483">
            <v>0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6">
          <cell r="L486" t="str">
            <v>PROYEK</v>
          </cell>
          <cell r="O486" t="str">
            <v>:</v>
          </cell>
        </row>
        <row r="487">
          <cell r="A487" t="str">
            <v>I.</v>
          </cell>
          <cell r="C487" t="str">
            <v>ASUMSI</v>
          </cell>
          <cell r="L487" t="str">
            <v>No. PAKET KONTRAK</v>
          </cell>
          <cell r="O487" t="str">
            <v>:</v>
          </cell>
        </row>
        <row r="488">
          <cell r="A488">
            <v>1</v>
          </cell>
          <cell r="C488" t="str">
            <v>Pekerjaan dilakukan secara mekanik</v>
          </cell>
          <cell r="L488" t="str">
            <v>NAMA PAKET</v>
          </cell>
          <cell r="O488" t="str">
            <v>:</v>
          </cell>
        </row>
        <row r="489">
          <cell r="A489">
            <v>2</v>
          </cell>
          <cell r="C489" t="str">
            <v>Lokasi pekerjaan : sepanjang jalan</v>
          </cell>
          <cell r="L489" t="str">
            <v>PROP / KAB / KODYA</v>
          </cell>
          <cell r="O489" t="str">
            <v>:</v>
          </cell>
        </row>
        <row r="490">
          <cell r="A490">
            <v>3</v>
          </cell>
          <cell r="C490" t="str">
            <v>Kondisi Jalan   :  sedang / baik</v>
          </cell>
          <cell r="L490" t="str">
            <v>ITEM PEMBAYARAN NO.</v>
          </cell>
          <cell r="O490" t="str">
            <v>:  4.2 (3)</v>
          </cell>
          <cell r="R490" t="str">
            <v>PERKIRAAN VOL. PEK.</v>
          </cell>
          <cell r="T490" t="str">
            <v>:</v>
          </cell>
          <cell r="U490">
            <v>0</v>
          </cell>
        </row>
        <row r="491">
          <cell r="A491">
            <v>4</v>
          </cell>
          <cell r="C491" t="str">
            <v>Jarak rata-rata sumber material ke lokasi pekerjaan</v>
          </cell>
          <cell r="G491" t="str">
            <v>L</v>
          </cell>
          <cell r="H491">
            <v>8.7249999999999996</v>
          </cell>
          <cell r="I491" t="str">
            <v>Km</v>
          </cell>
          <cell r="L491" t="str">
            <v>JENIS PEKERJAAN</v>
          </cell>
          <cell r="O491" t="str">
            <v>:  Lapis Pondasi Semen Tanah</v>
          </cell>
          <cell r="R491" t="str">
            <v>TOTAL HARGA (Rp.)</v>
          </cell>
          <cell r="T491" t="str">
            <v>:</v>
          </cell>
          <cell r="U491">
            <v>0</v>
          </cell>
        </row>
        <row r="492">
          <cell r="A492">
            <v>5</v>
          </cell>
          <cell r="C492" t="str">
            <v>Jam kerja efektif per-hari</v>
          </cell>
          <cell r="G492" t="str">
            <v>Tk</v>
          </cell>
          <cell r="H492">
            <v>7</v>
          </cell>
          <cell r="I492" t="str">
            <v>Jam</v>
          </cell>
          <cell r="L492" t="str">
            <v>SATUAN PEMBAYARAN</v>
          </cell>
          <cell r="O492" t="str">
            <v>:  M3</v>
          </cell>
          <cell r="R492" t="str">
            <v>% THD. BIAYA PROYEK</v>
          </cell>
          <cell r="T492" t="str">
            <v>:</v>
          </cell>
          <cell r="U492" t="e">
            <v>#DIV/0!</v>
          </cell>
        </row>
        <row r="493">
          <cell r="A493">
            <v>6</v>
          </cell>
          <cell r="C493" t="str">
            <v>Harga pembayaran tidak termasuk semen ( semen</v>
          </cell>
        </row>
        <row r="494">
          <cell r="C494" t="str">
            <v>dibayar dalam item tersendiri)</v>
          </cell>
        </row>
        <row r="495">
          <cell r="A495">
            <v>7</v>
          </cell>
          <cell r="C495" t="str">
            <v>Satu hari dapat diselesaikan hamparan Soil Cement</v>
          </cell>
          <cell r="Q495" t="str">
            <v>PERKIRAAN</v>
          </cell>
          <cell r="R495" t="str">
            <v>HARGA</v>
          </cell>
          <cell r="S495" t="str">
            <v>JUMLAH</v>
          </cell>
        </row>
        <row r="496">
          <cell r="C496" t="str">
            <v>sepanjang</v>
          </cell>
          <cell r="G496" t="str">
            <v>Ls</v>
          </cell>
          <cell r="H496">
            <v>400</v>
          </cell>
          <cell r="I496" t="str">
            <v>M</v>
          </cell>
          <cell r="L496" t="str">
            <v>NO.</v>
          </cell>
          <cell r="N496" t="str">
            <v>KOMPONEN</v>
          </cell>
          <cell r="P496" t="str">
            <v>SATUAN</v>
          </cell>
          <cell r="Q496" t="str">
            <v>KUANTITAS</v>
          </cell>
          <cell r="R496" t="str">
            <v>SATUAN</v>
          </cell>
          <cell r="S496" t="str">
            <v>HARGA</v>
          </cell>
        </row>
        <row r="497">
          <cell r="A497">
            <v>8</v>
          </cell>
          <cell r="C497" t="str">
            <v>Faktor kembang material (padat - lepas)</v>
          </cell>
          <cell r="G497" t="str">
            <v>Fk</v>
          </cell>
          <cell r="H497">
            <v>1.2</v>
          </cell>
          <cell r="I497" t="str">
            <v>-</v>
          </cell>
          <cell r="R497" t="str">
            <v>(Rp.)</v>
          </cell>
          <cell r="S497" t="str">
            <v>(Rp.)</v>
          </cell>
        </row>
        <row r="498">
          <cell r="A498">
            <v>9</v>
          </cell>
          <cell r="C498" t="str">
            <v>Tebal hamparan padat</v>
          </cell>
          <cell r="G498" t="str">
            <v>t</v>
          </cell>
          <cell r="H498">
            <v>0.15</v>
          </cell>
          <cell r="I498" t="str">
            <v>M</v>
          </cell>
        </row>
        <row r="500">
          <cell r="A500" t="str">
            <v>II.</v>
          </cell>
          <cell r="C500" t="str">
            <v>URUTAN KERJA</v>
          </cell>
          <cell r="L500" t="str">
            <v>A.</v>
          </cell>
          <cell r="N500" t="str">
            <v>TENAGA</v>
          </cell>
        </row>
        <row r="501">
          <cell r="A501">
            <v>1</v>
          </cell>
          <cell r="C501" t="str">
            <v>Whell Loader memuat material ke dalam Dump Truck</v>
          </cell>
        </row>
        <row r="502">
          <cell r="C502" t="str">
            <v>di lokasi sumber bahan</v>
          </cell>
          <cell r="L502" t="str">
            <v>1.</v>
          </cell>
          <cell r="N502" t="str">
            <v>Pekerja</v>
          </cell>
          <cell r="O502" t="str">
            <v>(L01)</v>
          </cell>
          <cell r="P502" t="str">
            <v>Jam</v>
          </cell>
          <cell r="Q502">
            <v>0.12494422132976349</v>
          </cell>
          <cell r="R502">
            <v>2857.14</v>
          </cell>
          <cell r="U502">
            <v>356.98313253012043</v>
          </cell>
        </row>
        <row r="503">
          <cell r="A503">
            <v>2</v>
          </cell>
          <cell r="C503" t="str">
            <v>Dump Truck mengangkut material ke lokasi pekerjaan</v>
          </cell>
          <cell r="L503" t="str">
            <v>2.</v>
          </cell>
          <cell r="N503" t="str">
            <v>Mandor</v>
          </cell>
          <cell r="O503" t="str">
            <v>(L03)</v>
          </cell>
          <cell r="P503" t="str">
            <v>Jam</v>
          </cell>
          <cell r="Q503">
            <v>1.7849174475680501E-2</v>
          </cell>
          <cell r="R503">
            <v>3214.29</v>
          </cell>
          <cell r="U503">
            <v>57.372423025435076</v>
          </cell>
        </row>
        <row r="504">
          <cell r="A504">
            <v>3</v>
          </cell>
          <cell r="C504" t="str">
            <v>Motor Grader menghampar material di lokasi pekerjaan</v>
          </cell>
        </row>
        <row r="505">
          <cell r="A505">
            <v>4</v>
          </cell>
          <cell r="C505" t="str">
            <v>Semen dan material tanah diaduk ditempat dengan</v>
          </cell>
        </row>
        <row r="506">
          <cell r="C506" t="str">
            <v>menggunakan Vulvi Mixer</v>
          </cell>
          <cell r="Q506" t="str">
            <v xml:space="preserve">JUMLAH HARGA TENAGA   </v>
          </cell>
          <cell r="U506">
            <v>414.3555555555555</v>
          </cell>
        </row>
        <row r="507">
          <cell r="A507">
            <v>5</v>
          </cell>
          <cell r="C507" t="str">
            <v>Sebelum pemadatan material dibasahi dengan</v>
          </cell>
        </row>
        <row r="508">
          <cell r="C508" t="str">
            <v>menggunakan Water Tank Truck</v>
          </cell>
          <cell r="L508" t="str">
            <v>B.</v>
          </cell>
          <cell r="N508" t="str">
            <v>BAHAN</v>
          </cell>
        </row>
        <row r="509">
          <cell r="A509">
            <v>6</v>
          </cell>
          <cell r="C509" t="str">
            <v>Pemadatan dilakukan dengan menggunakan</v>
          </cell>
          <cell r="L509" t="str">
            <v>1.</v>
          </cell>
          <cell r="N509" t="str">
            <v>Tanah Timbunan  (M08)</v>
          </cell>
          <cell r="P509" t="str">
            <v>M3</v>
          </cell>
          <cell r="Q509">
            <v>1.2</v>
          </cell>
          <cell r="R509">
            <v>20000</v>
          </cell>
          <cell r="U509">
            <v>24000</v>
          </cell>
        </row>
        <row r="510">
          <cell r="C510" t="str">
            <v>Vibrator Roller dan Pneumatic Tire Roller</v>
          </cell>
        </row>
        <row r="511">
          <cell r="A511">
            <v>7</v>
          </cell>
          <cell r="C511" t="str">
            <v>Selama pelaksanaan pekerjaan sekelompok pekerja</v>
          </cell>
        </row>
        <row r="512">
          <cell r="C512" t="str">
            <v>akan merapikan tepi hamparan dan level permukaan</v>
          </cell>
        </row>
        <row r="513">
          <cell r="C513" t="str">
            <v>dengan menggunakan alat bantu</v>
          </cell>
        </row>
        <row r="515">
          <cell r="A515" t="str">
            <v>III.</v>
          </cell>
          <cell r="C515" t="str">
            <v>PEMAKAIAN BAHAN, ALAT DAN TENAGA</v>
          </cell>
        </row>
        <row r="516">
          <cell r="Q516" t="str">
            <v xml:space="preserve">JUMLAH HARGA BAHAN   </v>
          </cell>
          <cell r="U516">
            <v>24000</v>
          </cell>
        </row>
        <row r="517">
          <cell r="A517" t="str">
            <v>1.</v>
          </cell>
          <cell r="C517" t="str">
            <v>BAHAN</v>
          </cell>
        </row>
        <row r="518">
          <cell r="C518" t="str">
            <v>Setiap M3 Soil Cement padat diperlukan = 1 x Fk</v>
          </cell>
          <cell r="G518" t="str">
            <v>(M08)</v>
          </cell>
          <cell r="H518">
            <v>1.2</v>
          </cell>
          <cell r="I518" t="str">
            <v>M3</v>
          </cell>
          <cell r="L518" t="str">
            <v>C.</v>
          </cell>
          <cell r="N518" t="str">
            <v>PERALATAN</v>
          </cell>
        </row>
        <row r="519">
          <cell r="L519" t="str">
            <v>1.</v>
          </cell>
          <cell r="N519" t="str">
            <v>Wheel Loader</v>
          </cell>
          <cell r="O519" t="str">
            <v>(E15)</v>
          </cell>
          <cell r="P519" t="str">
            <v>Jam</v>
          </cell>
          <cell r="Q519">
            <v>1.7849174475680497E-2</v>
          </cell>
          <cell r="R519">
            <v>163808.13869490434</v>
          </cell>
          <cell r="U519">
            <v>2923.8400481018175</v>
          </cell>
        </row>
        <row r="520">
          <cell r="A520" t="str">
            <v>2.</v>
          </cell>
          <cell r="C520" t="str">
            <v>ALAT</v>
          </cell>
          <cell r="L520" t="str">
            <v>2.</v>
          </cell>
          <cell r="N520" t="str">
            <v>Dump Truck</v>
          </cell>
          <cell r="O520" t="str">
            <v>(E08)</v>
          </cell>
          <cell r="P520" t="str">
            <v>Jam</v>
          </cell>
          <cell r="Q520">
            <v>0.16651888679214849</v>
          </cell>
          <cell r="R520">
            <v>153645.58193291764</v>
          </cell>
          <cell r="U520">
            <v>25584.89126400129</v>
          </cell>
        </row>
        <row r="521">
          <cell r="A521" t="str">
            <v>2.a.</v>
          </cell>
          <cell r="C521" t="str">
            <v>WHEL LOADER</v>
          </cell>
          <cell r="G521" t="str">
            <v>(E15)</v>
          </cell>
          <cell r="L521" t="str">
            <v>3.</v>
          </cell>
          <cell r="N521" t="str">
            <v>Motor Grader</v>
          </cell>
          <cell r="O521" t="str">
            <v>(E13)</v>
          </cell>
          <cell r="P521" t="str">
            <v>Jam</v>
          </cell>
          <cell r="Q521">
            <v>8.3668005354752342E-3</v>
          </cell>
          <cell r="R521">
            <v>201666.62574070093</v>
          </cell>
          <cell r="U521">
            <v>1687.3044322347801</v>
          </cell>
        </row>
        <row r="522">
          <cell r="C522" t="str">
            <v>Kapasitas bucket</v>
          </cell>
          <cell r="G522" t="str">
            <v>V</v>
          </cell>
          <cell r="H522">
            <v>1.5</v>
          </cell>
          <cell r="I522" t="str">
            <v>M3</v>
          </cell>
          <cell r="L522" t="str">
            <v>4.</v>
          </cell>
          <cell r="N522" t="str">
            <v>Tandem Roller</v>
          </cell>
          <cell r="O522" t="str">
            <v>(E17)</v>
          </cell>
          <cell r="P522" t="str">
            <v>Jam</v>
          </cell>
          <cell r="Q522">
            <v>1.7849174475680501E-2</v>
          </cell>
          <cell r="R522">
            <v>293927.19306224468</v>
          </cell>
          <cell r="U522">
            <v>5246.3577521150328</v>
          </cell>
        </row>
        <row r="523">
          <cell r="C523" t="str">
            <v>Faktor bucket</v>
          </cell>
          <cell r="G523" t="str">
            <v>Fb</v>
          </cell>
          <cell r="H523">
            <v>0.9</v>
          </cell>
          <cell r="I523" t="str">
            <v>-</v>
          </cell>
          <cell r="J523" t="str">
            <v>Pemuatan ringan</v>
          </cell>
          <cell r="L523" t="str">
            <v>5.</v>
          </cell>
          <cell r="N523" t="str">
            <v>P. Tyre Roller</v>
          </cell>
          <cell r="O523" t="str">
            <v>(E18)</v>
          </cell>
          <cell r="P523" t="str">
            <v>Jam</v>
          </cell>
          <cell r="Q523">
            <v>8.5676037483266403E-3</v>
          </cell>
          <cell r="R523">
            <v>113384.24751021285</v>
          </cell>
          <cell r="U523">
            <v>971.43130396969514</v>
          </cell>
        </row>
        <row r="524">
          <cell r="C524" t="str">
            <v>Faktor efisiensi alat</v>
          </cell>
          <cell r="G524" t="str">
            <v>Fa</v>
          </cell>
          <cell r="H524">
            <v>0.83</v>
          </cell>
          <cell r="I524" t="str">
            <v>-</v>
          </cell>
          <cell r="L524" t="str">
            <v>6.</v>
          </cell>
          <cell r="N524" t="str">
            <v>Water Tanker</v>
          </cell>
          <cell r="O524" t="str">
            <v>(E23)</v>
          </cell>
          <cell r="P524" t="str">
            <v>Jam</v>
          </cell>
          <cell r="Q524">
            <v>7.0281124497991983E-3</v>
          </cell>
          <cell r="R524">
            <v>67020.510980434308</v>
          </cell>
          <cell r="U524">
            <v>471.02768761349421</v>
          </cell>
        </row>
        <row r="525">
          <cell r="C525" t="str">
            <v>Waktu siklus :</v>
          </cell>
          <cell r="G525" t="str">
            <v>Ts1</v>
          </cell>
          <cell r="L525" t="str">
            <v>7.</v>
          </cell>
          <cell r="N525" t="str">
            <v>Fulvi Mixer</v>
          </cell>
          <cell r="O525" t="str">
            <v>(E27)</v>
          </cell>
          <cell r="P525" t="str">
            <v>Jam</v>
          </cell>
          <cell r="Q525">
            <v>1.9277108433734941E-2</v>
          </cell>
          <cell r="R525">
            <v>559029.00777943374</v>
          </cell>
          <cell r="U525">
            <v>10776.462800567399</v>
          </cell>
        </row>
        <row r="526">
          <cell r="C526" t="str">
            <v>- Muat</v>
          </cell>
          <cell r="G526" t="str">
            <v>T1</v>
          </cell>
          <cell r="H526">
            <v>0.5</v>
          </cell>
          <cell r="I526" t="str">
            <v>menit</v>
          </cell>
          <cell r="L526" t="str">
            <v>8.</v>
          </cell>
          <cell r="N526" t="str">
            <v>Alat Bantu</v>
          </cell>
          <cell r="P526" t="str">
            <v>Ls</v>
          </cell>
          <cell r="Q526">
            <v>1</v>
          </cell>
          <cell r="R526">
            <v>90</v>
          </cell>
          <cell r="U526">
            <v>90</v>
          </cell>
        </row>
        <row r="527">
          <cell r="C527" t="str">
            <v>- Lain-lain</v>
          </cell>
          <cell r="G527" t="str">
            <v>T2</v>
          </cell>
          <cell r="H527">
            <v>0.5</v>
          </cell>
          <cell r="I527" t="str">
            <v>menit</v>
          </cell>
        </row>
        <row r="528">
          <cell r="G528" t="str">
            <v>Ts1</v>
          </cell>
          <cell r="H528">
            <v>1</v>
          </cell>
          <cell r="I528" t="str">
            <v>menit</v>
          </cell>
          <cell r="Q528" t="str">
            <v xml:space="preserve">JUMLAH HARGA PERALATAN   </v>
          </cell>
          <cell r="U528">
            <v>47751.31528860351</v>
          </cell>
        </row>
        <row r="530">
          <cell r="C530" t="str">
            <v>Kap. Prod. / Jam  =</v>
          </cell>
          <cell r="D530" t="str">
            <v>V x Fb x Fa x 60</v>
          </cell>
          <cell r="G530" t="str">
            <v>Q1</v>
          </cell>
          <cell r="H530">
            <v>56.025000000000006</v>
          </cell>
          <cell r="I530" t="str">
            <v>M3</v>
          </cell>
          <cell r="L530" t="str">
            <v>D.</v>
          </cell>
          <cell r="N530" t="str">
            <v>JUMLAH HARGA TENAGA, BAHAN DAN PERALATAN  ( A + B + C )</v>
          </cell>
          <cell r="U530">
            <v>72165.67084415906</v>
          </cell>
        </row>
        <row r="531">
          <cell r="D531" t="str">
            <v>Fk x Ts1</v>
          </cell>
          <cell r="L531" t="str">
            <v>E.</v>
          </cell>
          <cell r="N531" t="str">
            <v>OVERHEAD &amp; PROFIT</v>
          </cell>
          <cell r="P531">
            <v>10</v>
          </cell>
          <cell r="Q531" t="str">
            <v>%  x  D</v>
          </cell>
          <cell r="U531">
            <v>7216.5670844159067</v>
          </cell>
        </row>
        <row r="532">
          <cell r="L532" t="str">
            <v>F.</v>
          </cell>
          <cell r="N532" t="str">
            <v>HARGA SATUAN PEKERJAAN  ( D + E )</v>
          </cell>
          <cell r="U532">
            <v>79382.237928574963</v>
          </cell>
        </row>
        <row r="533">
          <cell r="C533" t="str">
            <v>Koefisien Alat / M3</v>
          </cell>
          <cell r="D533" t="str">
            <v xml:space="preserve"> = 1 / Q1</v>
          </cell>
          <cell r="G533" t="str">
            <v>(E15)</v>
          </cell>
          <cell r="H533">
            <v>1.7849174475680497E-2</v>
          </cell>
          <cell r="I533" t="str">
            <v>Jam</v>
          </cell>
          <cell r="L533" t="str">
            <v>Note: 1</v>
          </cell>
          <cell r="N533" t="str">
            <v>SATUAN dapat berdasarkan atas jam operasi untuk Tenaga Kerja dan Peralatan, volume dan/atau ukuran</v>
          </cell>
        </row>
        <row r="534">
          <cell r="N534" t="str">
            <v>berat untuk bahan-bahan.</v>
          </cell>
        </row>
        <row r="535">
          <cell r="L535">
            <v>2</v>
          </cell>
          <cell r="N535" t="str">
            <v>Kuantitas satuan adalah kuantitas setiap komponen untuk menyelesaikan satu satuan pekerjaan dari nomor</v>
          </cell>
        </row>
        <row r="536">
          <cell r="N536" t="str">
            <v>mata pembayaran.</v>
          </cell>
        </row>
        <row r="537">
          <cell r="L537">
            <v>3</v>
          </cell>
          <cell r="N537" t="str">
            <v>Biaya satuan untuk peralatan sudah termasuk bahan bakar, bahan habis dipakai dan operator.</v>
          </cell>
        </row>
        <row r="538">
          <cell r="L538">
            <v>4</v>
          </cell>
          <cell r="N538" t="str">
            <v>Biaya satuan sudah termasuk pengeluaran untuk seluruh pajak yang berkaitan (tetapi tidak termasuk PPN</v>
          </cell>
        </row>
        <row r="539">
          <cell r="J539" t="str">
            <v>Berlanjut ke halaman berikut</v>
          </cell>
          <cell r="N539" t="str">
            <v>yang dibayar dari kontrak) dan biaya-biaya lainnya.</v>
          </cell>
        </row>
        <row r="540">
          <cell r="A540" t="str">
            <v>ITEM PEMBAYARAN NO.</v>
          </cell>
          <cell r="D540" t="str">
            <v>:  4.2 (3)</v>
          </cell>
          <cell r="J540" t="str">
            <v>Analisa EI-423</v>
          </cell>
        </row>
        <row r="541">
          <cell r="A541" t="str">
            <v>JENIS PEKERJAAN</v>
          </cell>
          <cell r="D541" t="str">
            <v>:  Lapis Pondasi Semen Tanah</v>
          </cell>
        </row>
        <row r="542">
          <cell r="A542" t="str">
            <v>SATUAN PEMBAYARAN</v>
          </cell>
          <cell r="D542" t="str">
            <v>:  M3</v>
          </cell>
          <cell r="J542" t="str">
            <v xml:space="preserve">         URAIAN ANALISA HARGA SATUAN</v>
          </cell>
        </row>
        <row r="543">
          <cell r="J543" t="str">
            <v>Lanjutan</v>
          </cell>
        </row>
        <row r="545">
          <cell r="A545" t="str">
            <v>No.</v>
          </cell>
          <cell r="C545" t="str">
            <v>U R A I A N</v>
          </cell>
          <cell r="G545" t="str">
            <v>KODE</v>
          </cell>
          <cell r="H545" t="str">
            <v>KOEF.</v>
          </cell>
          <cell r="I545" t="str">
            <v>SATUAN</v>
          </cell>
          <cell r="J545" t="str">
            <v>KETERANGAN</v>
          </cell>
        </row>
        <row r="548">
          <cell r="A548" t="str">
            <v>2.b.</v>
          </cell>
          <cell r="C548" t="str">
            <v>DUMP TRUCK</v>
          </cell>
          <cell r="G548" t="str">
            <v>(E08)</v>
          </cell>
        </row>
        <row r="549">
          <cell r="C549" t="str">
            <v>Kapasitas bak</v>
          </cell>
          <cell r="G549" t="str">
            <v>V</v>
          </cell>
          <cell r="H549">
            <v>4</v>
          </cell>
          <cell r="I549" t="str">
            <v>M3</v>
          </cell>
        </row>
        <row r="550">
          <cell r="C550" t="str">
            <v>Faktor efisiensi alat</v>
          </cell>
          <cell r="G550" t="str">
            <v>Fa</v>
          </cell>
          <cell r="H550">
            <v>0.83</v>
          </cell>
          <cell r="I550" t="str">
            <v>-</v>
          </cell>
        </row>
        <row r="551">
          <cell r="C551" t="str">
            <v>Kecepatan rata-rata bermuatan</v>
          </cell>
          <cell r="G551" t="str">
            <v>v1</v>
          </cell>
          <cell r="H551">
            <v>45</v>
          </cell>
          <cell r="I551" t="str">
            <v>Km / Jam</v>
          </cell>
        </row>
        <row r="552">
          <cell r="C552" t="str">
            <v>Kecepatan rata-rata kosong</v>
          </cell>
          <cell r="G552" t="str">
            <v>v2</v>
          </cell>
          <cell r="H552">
            <v>60</v>
          </cell>
          <cell r="I552" t="str">
            <v>Km / Jam</v>
          </cell>
        </row>
        <row r="553">
          <cell r="C553" t="str">
            <v>Waktu Siklus  :  - Waktu memuat = V : Q1 x 60</v>
          </cell>
          <cell r="G553" t="str">
            <v>T1</v>
          </cell>
          <cell r="H553">
            <v>4.283801874163319</v>
          </cell>
          <cell r="I553" t="str">
            <v>menit</v>
          </cell>
        </row>
        <row r="554">
          <cell r="C554" t="str">
            <v>- Waktu tempuh isi          = (L : v1) x 60</v>
          </cell>
          <cell r="G554" t="str">
            <v>T2</v>
          </cell>
          <cell r="H554">
            <v>11.633333333333333</v>
          </cell>
          <cell r="I554" t="str">
            <v>menit</v>
          </cell>
        </row>
        <row r="555">
          <cell r="C555" t="str">
            <v>- Waktu tempuh kosong   = (L : v2) x 60</v>
          </cell>
          <cell r="G555" t="str">
            <v>T3</v>
          </cell>
          <cell r="H555">
            <v>8.7249999999999996</v>
          </cell>
          <cell r="I555" t="str">
            <v>menit</v>
          </cell>
        </row>
        <row r="556">
          <cell r="C556" t="str">
            <v>- Lain-lain</v>
          </cell>
          <cell r="G556" t="str">
            <v>T4</v>
          </cell>
          <cell r="H556">
            <v>3</v>
          </cell>
          <cell r="I556" t="str">
            <v>menit</v>
          </cell>
        </row>
        <row r="557">
          <cell r="G557" t="str">
            <v>Ts2</v>
          </cell>
          <cell r="H557">
            <v>27.642135207496651</v>
          </cell>
          <cell r="I557" t="str">
            <v>menit</v>
          </cell>
        </row>
        <row r="559">
          <cell r="C559" t="str">
            <v>Kapasitas Prod. / jam =</v>
          </cell>
          <cell r="E559" t="str">
            <v>V x Fa x 60</v>
          </cell>
          <cell r="G559" t="str">
            <v>Q2</v>
          </cell>
          <cell r="H559">
            <v>6.0053247968695338</v>
          </cell>
          <cell r="I559" t="str">
            <v>M3</v>
          </cell>
        </row>
        <row r="560">
          <cell r="E560" t="str">
            <v xml:space="preserve">   Fk x Ts2</v>
          </cell>
        </row>
        <row r="562">
          <cell r="C562" t="str">
            <v>Koefisien Alat / M3</v>
          </cell>
          <cell r="D562" t="str">
            <v xml:space="preserve"> =    1 / Q2</v>
          </cell>
          <cell r="G562" t="str">
            <v>(E08)</v>
          </cell>
          <cell r="H562">
            <v>0.16651888679214849</v>
          </cell>
          <cell r="I562" t="str">
            <v>Jam</v>
          </cell>
        </row>
        <row r="564">
          <cell r="A564" t="str">
            <v>2.c.</v>
          </cell>
          <cell r="C564" t="str">
            <v>MOTOR GRADER</v>
          </cell>
          <cell r="G564" t="str">
            <v>(E13)</v>
          </cell>
        </row>
        <row r="565">
          <cell r="C565" t="str">
            <v>Panjang hamparan</v>
          </cell>
          <cell r="G565" t="str">
            <v>Lh</v>
          </cell>
          <cell r="H565">
            <v>100</v>
          </cell>
          <cell r="I565" t="str">
            <v>M</v>
          </cell>
        </row>
        <row r="566">
          <cell r="C566" t="str">
            <v>Lebar efektif kerja blade</v>
          </cell>
          <cell r="G566" t="str">
            <v>b</v>
          </cell>
          <cell r="H566">
            <v>2.4</v>
          </cell>
          <cell r="I566" t="str">
            <v>M</v>
          </cell>
        </row>
        <row r="567">
          <cell r="C567" t="str">
            <v>Faktor efisiensi alat</v>
          </cell>
          <cell r="G567" t="str">
            <v>Fa</v>
          </cell>
          <cell r="H567">
            <v>0.83</v>
          </cell>
          <cell r="I567" t="str">
            <v>-</v>
          </cell>
        </row>
        <row r="568">
          <cell r="C568" t="str">
            <v>Kecepatan rata-rata alat</v>
          </cell>
          <cell r="G568" t="str">
            <v>v</v>
          </cell>
          <cell r="H568">
            <v>4</v>
          </cell>
          <cell r="I568" t="str">
            <v>Km / Jam</v>
          </cell>
        </row>
        <row r="569">
          <cell r="C569" t="str">
            <v>Jumlah lintasan</v>
          </cell>
          <cell r="G569" t="str">
            <v>n</v>
          </cell>
          <cell r="H569">
            <v>6</v>
          </cell>
          <cell r="I569" t="str">
            <v>lintasan</v>
          </cell>
          <cell r="J569" t="str">
            <v>3 x pp</v>
          </cell>
        </row>
        <row r="570">
          <cell r="C570" t="str">
            <v>Waktu siklus</v>
          </cell>
          <cell r="G570" t="str">
            <v>Ts3</v>
          </cell>
        </row>
        <row r="571">
          <cell r="C571" t="str">
            <v>- Perataan 1 lintasan  = Lh : (v x 1000) x 60</v>
          </cell>
          <cell r="G571" t="str">
            <v>T1</v>
          </cell>
          <cell r="H571">
            <v>1.5</v>
          </cell>
          <cell r="I571" t="str">
            <v>menit</v>
          </cell>
        </row>
        <row r="572">
          <cell r="C572" t="str">
            <v>- Lain-lain</v>
          </cell>
          <cell r="G572" t="str">
            <v>T2</v>
          </cell>
          <cell r="H572">
            <v>1</v>
          </cell>
          <cell r="I572" t="str">
            <v>menit</v>
          </cell>
        </row>
        <row r="573">
          <cell r="G573" t="str">
            <v>Ts3</v>
          </cell>
          <cell r="H573">
            <v>2.5</v>
          </cell>
          <cell r="I573" t="str">
            <v>menit</v>
          </cell>
        </row>
        <row r="575">
          <cell r="C575" t="str">
            <v>Kap. Prod. / Jam  =</v>
          </cell>
          <cell r="D575" t="str">
            <v>Lh x b x t x Fa x 60</v>
          </cell>
          <cell r="G575" t="str">
            <v>Q3</v>
          </cell>
          <cell r="H575">
            <v>119.52</v>
          </cell>
          <cell r="I575" t="str">
            <v>M3</v>
          </cell>
        </row>
        <row r="576">
          <cell r="D576" t="str">
            <v>n x Ts3</v>
          </cell>
        </row>
        <row r="578">
          <cell r="C578" t="str">
            <v>Koefisien Alat / M3</v>
          </cell>
          <cell r="D578" t="str">
            <v xml:space="preserve"> =  1 / Q3</v>
          </cell>
          <cell r="G578" t="str">
            <v>(E13)</v>
          </cell>
          <cell r="H578">
            <v>8.3668005354752342E-3</v>
          </cell>
          <cell r="I578" t="str">
            <v>jam</v>
          </cell>
        </row>
        <row r="580">
          <cell r="A580" t="str">
            <v>2.d.</v>
          </cell>
          <cell r="C580" t="str">
            <v>TANDEM ROLLER</v>
          </cell>
          <cell r="G580" t="str">
            <v>(E19)</v>
          </cell>
        </row>
        <row r="581">
          <cell r="C581" t="str">
            <v>Kecepatan rata-rata alat</v>
          </cell>
          <cell r="G581" t="str">
            <v>v</v>
          </cell>
          <cell r="H581">
            <v>3</v>
          </cell>
          <cell r="I581" t="str">
            <v>Km / Jam</v>
          </cell>
        </row>
        <row r="582">
          <cell r="C582" t="str">
            <v>Lebar efektif pemadatan</v>
          </cell>
          <cell r="G582" t="str">
            <v>b</v>
          </cell>
          <cell r="H582">
            <v>1.2</v>
          </cell>
          <cell r="I582" t="str">
            <v>M</v>
          </cell>
        </row>
        <row r="583">
          <cell r="C583" t="str">
            <v>Jumlah lintasan</v>
          </cell>
          <cell r="G583" t="str">
            <v>n</v>
          </cell>
          <cell r="H583">
            <v>8</v>
          </cell>
          <cell r="I583" t="str">
            <v>lintasan</v>
          </cell>
          <cell r="J583" t="str">
            <v>4 x pp</v>
          </cell>
        </row>
        <row r="584">
          <cell r="C584" t="str">
            <v>Faktor efisiensi alat</v>
          </cell>
          <cell r="G584" t="str">
            <v>Fa</v>
          </cell>
          <cell r="H584">
            <v>0.83</v>
          </cell>
          <cell r="I584" t="str">
            <v>-</v>
          </cell>
        </row>
        <row r="586">
          <cell r="C586" t="str">
            <v xml:space="preserve">Kap. Prod. / Jam = </v>
          </cell>
          <cell r="D586" t="str">
            <v>(v x 1000) x b x t x Fa</v>
          </cell>
          <cell r="G586" t="str">
            <v>Q4</v>
          </cell>
          <cell r="H586">
            <v>56.024999999999999</v>
          </cell>
          <cell r="I586" t="str">
            <v>M3</v>
          </cell>
        </row>
        <row r="587">
          <cell r="D587" t="str">
            <v>n</v>
          </cell>
        </row>
        <row r="589">
          <cell r="C589" t="str">
            <v>Koefisien Alat / M3</v>
          </cell>
          <cell r="D589" t="str">
            <v xml:space="preserve"> = 1/ Q4</v>
          </cell>
          <cell r="G589" t="str">
            <v>(E19)</v>
          </cell>
          <cell r="H589">
            <v>1.7849174475680501E-2</v>
          </cell>
          <cell r="I589" t="str">
            <v>Jam</v>
          </cell>
        </row>
        <row r="591">
          <cell r="A591" t="str">
            <v>2.e.</v>
          </cell>
          <cell r="C591" t="str">
            <v>PNEUMATIC TIRE ROLLER</v>
          </cell>
          <cell r="G591" t="str">
            <v>(E18)</v>
          </cell>
        </row>
        <row r="592">
          <cell r="C592" t="str">
            <v>Kecepatan rata-rata alat</v>
          </cell>
          <cell r="G592" t="str">
            <v>v</v>
          </cell>
          <cell r="H592">
            <v>5</v>
          </cell>
          <cell r="I592" t="str">
            <v>Km / Jam</v>
          </cell>
        </row>
        <row r="593">
          <cell r="C593" t="str">
            <v>Lebar efektif pemadatan</v>
          </cell>
          <cell r="G593" t="str">
            <v>b</v>
          </cell>
          <cell r="H593">
            <v>1.5</v>
          </cell>
          <cell r="I593" t="str">
            <v>M</v>
          </cell>
        </row>
        <row r="594">
          <cell r="C594" t="str">
            <v>Jumlah lintasan</v>
          </cell>
          <cell r="G594" t="str">
            <v>n</v>
          </cell>
          <cell r="H594">
            <v>8</v>
          </cell>
          <cell r="I594" t="str">
            <v>lintasan</v>
          </cell>
          <cell r="J594" t="str">
            <v>4 x pp</v>
          </cell>
        </row>
        <row r="595">
          <cell r="C595" t="str">
            <v>Faktor efisiensi alat</v>
          </cell>
          <cell r="G595" t="str">
            <v>Fa</v>
          </cell>
          <cell r="H595">
            <v>0.83</v>
          </cell>
          <cell r="I595" t="str">
            <v>-</v>
          </cell>
        </row>
        <row r="598">
          <cell r="J598" t="str">
            <v>Berlanjut ke halaman berikut</v>
          </cell>
        </row>
        <row r="599">
          <cell r="A599" t="str">
            <v>ITEM PEMBAYARAN NO.</v>
          </cell>
          <cell r="D599" t="str">
            <v>:  4.2 (3)</v>
          </cell>
          <cell r="J599" t="str">
            <v>Analisa EI-423</v>
          </cell>
        </row>
        <row r="600">
          <cell r="A600" t="str">
            <v>JENIS PEKERJAAN</v>
          </cell>
          <cell r="D600" t="str">
            <v>:  Lapis Pondasi Semen Tanah</v>
          </cell>
        </row>
        <row r="601">
          <cell r="A601" t="str">
            <v>SATUAN PEMBAYARAN</v>
          </cell>
          <cell r="D601" t="str">
            <v>:  M3</v>
          </cell>
          <cell r="J601" t="str">
            <v xml:space="preserve">         URAIAN ANALISA HARGA SATUAN</v>
          </cell>
        </row>
        <row r="602">
          <cell r="J602" t="str">
            <v>Lanjutan</v>
          </cell>
        </row>
        <row r="604">
          <cell r="A604" t="str">
            <v>No.</v>
          </cell>
          <cell r="C604" t="str">
            <v>U R A I A N</v>
          </cell>
          <cell r="G604" t="str">
            <v>KODE</v>
          </cell>
          <cell r="H604" t="str">
            <v>KOEF.</v>
          </cell>
          <cell r="I604" t="str">
            <v>SATUAN</v>
          </cell>
          <cell r="J604" t="str">
            <v>KETERANGAN</v>
          </cell>
        </row>
        <row r="607">
          <cell r="C607" t="str">
            <v xml:space="preserve">Kap. Prod. / Jam = </v>
          </cell>
          <cell r="D607" t="str">
            <v>(v x 1000) x b x t x Fa</v>
          </cell>
          <cell r="G607" t="str">
            <v>Q5</v>
          </cell>
          <cell r="H607">
            <v>116.71875</v>
          </cell>
          <cell r="I607" t="str">
            <v>M3</v>
          </cell>
        </row>
        <row r="608">
          <cell r="D608" t="str">
            <v>n</v>
          </cell>
        </row>
        <row r="610">
          <cell r="C610" t="str">
            <v>Koefisien Alat / M3</v>
          </cell>
          <cell r="D610" t="str">
            <v xml:space="preserve"> = 1 / Q5</v>
          </cell>
          <cell r="G610" t="str">
            <v>(E18)</v>
          </cell>
          <cell r="H610">
            <v>8.5676037483266403E-3</v>
          </cell>
          <cell r="I610" t="str">
            <v>Jam</v>
          </cell>
        </row>
        <row r="612">
          <cell r="A612" t="str">
            <v>2.e.</v>
          </cell>
          <cell r="C612" t="str">
            <v>WATER TANK TRUCK</v>
          </cell>
          <cell r="G612" t="str">
            <v>(E23)</v>
          </cell>
        </row>
        <row r="613">
          <cell r="C613" t="str">
            <v>Volume Tangki air</v>
          </cell>
          <cell r="G613" t="str">
            <v>V</v>
          </cell>
          <cell r="H613">
            <v>4</v>
          </cell>
          <cell r="I613" t="str">
            <v>M3</v>
          </cell>
        </row>
        <row r="614">
          <cell r="C614" t="str">
            <v>Kebutuhan air / M3 material padat</v>
          </cell>
          <cell r="G614" t="str">
            <v>Wc</v>
          </cell>
          <cell r="H614">
            <v>7.0000000000000007E-2</v>
          </cell>
          <cell r="I614" t="str">
            <v>M3</v>
          </cell>
        </row>
        <row r="615">
          <cell r="C615" t="str">
            <v>Pengisian tanhgki / jam</v>
          </cell>
          <cell r="G615" t="str">
            <v>n</v>
          </cell>
          <cell r="H615">
            <v>3</v>
          </cell>
          <cell r="I615" t="str">
            <v>kali</v>
          </cell>
        </row>
        <row r="616">
          <cell r="C616" t="str">
            <v>Faktor efisiensi alat</v>
          </cell>
          <cell r="G616" t="str">
            <v>Fa</v>
          </cell>
          <cell r="H616">
            <v>0.83</v>
          </cell>
          <cell r="I616" t="str">
            <v>-</v>
          </cell>
        </row>
        <row r="618">
          <cell r="C618" t="str">
            <v>Kap. Prod. / Jam  =</v>
          </cell>
          <cell r="D618" t="str">
            <v>V x n x Fa</v>
          </cell>
          <cell r="G618" t="str">
            <v>Q6</v>
          </cell>
          <cell r="H618">
            <v>142.28571428571425</v>
          </cell>
          <cell r="I618" t="str">
            <v>M3</v>
          </cell>
        </row>
        <row r="619">
          <cell r="D619" t="str">
            <v>Wc</v>
          </cell>
        </row>
        <row r="621">
          <cell r="C621" t="str">
            <v>Koefisien Alat / M3</v>
          </cell>
          <cell r="D621" t="str">
            <v xml:space="preserve">  = 1 / Q6</v>
          </cell>
          <cell r="G621" t="str">
            <v>(E23)</v>
          </cell>
          <cell r="H621">
            <v>7.0281124497991983E-3</v>
          </cell>
          <cell r="I621" t="str">
            <v>Jam</v>
          </cell>
        </row>
        <row r="623">
          <cell r="A623" t="str">
            <v>2.f.</v>
          </cell>
          <cell r="C623" t="str">
            <v>FULVI MIXER</v>
          </cell>
          <cell r="G623" t="str">
            <v>(E27)</v>
          </cell>
        </row>
        <row r="624">
          <cell r="C624" t="str">
            <v>Kecepatan rata-rata alat</v>
          </cell>
          <cell r="G624" t="str">
            <v>v</v>
          </cell>
          <cell r="H624">
            <v>2.5</v>
          </cell>
          <cell r="I624" t="str">
            <v>Km / Jam</v>
          </cell>
        </row>
        <row r="625">
          <cell r="C625" t="str">
            <v>Lebar efektif pemadatan</v>
          </cell>
          <cell r="G625" t="str">
            <v>b</v>
          </cell>
          <cell r="H625">
            <v>1</v>
          </cell>
          <cell r="I625" t="str">
            <v>M</v>
          </cell>
        </row>
        <row r="626">
          <cell r="C626" t="str">
            <v>Jumlah lintasan</v>
          </cell>
          <cell r="G626" t="str">
            <v>n</v>
          </cell>
          <cell r="H626">
            <v>6</v>
          </cell>
          <cell r="I626" t="str">
            <v>lintasan</v>
          </cell>
          <cell r="J626" t="str">
            <v>3 x pp</v>
          </cell>
        </row>
        <row r="627">
          <cell r="C627" t="str">
            <v>Faktor efisiensi alat</v>
          </cell>
          <cell r="G627" t="str">
            <v>Fa</v>
          </cell>
          <cell r="H627">
            <v>0.83</v>
          </cell>
          <cell r="I627" t="str">
            <v>-</v>
          </cell>
        </row>
        <row r="629">
          <cell r="C629" t="str">
            <v xml:space="preserve">Kap. Prod. / Jam = </v>
          </cell>
          <cell r="D629" t="str">
            <v>(v x 1000) x b x t x Fa</v>
          </cell>
          <cell r="G629" t="str">
            <v>Q7</v>
          </cell>
          <cell r="H629">
            <v>51.875</v>
          </cell>
          <cell r="I629" t="str">
            <v>M3</v>
          </cell>
        </row>
        <row r="630">
          <cell r="D630" t="str">
            <v>n</v>
          </cell>
        </row>
        <row r="632">
          <cell r="C632" t="str">
            <v>Koefisien Alat / M3</v>
          </cell>
          <cell r="D632" t="str">
            <v xml:space="preserve">  = 1 / Q7</v>
          </cell>
          <cell r="G632" t="str">
            <v>(E27)</v>
          </cell>
          <cell r="H632">
            <v>1.9277108433734941E-2</v>
          </cell>
          <cell r="I632" t="str">
            <v>Jam</v>
          </cell>
        </row>
        <row r="634">
          <cell r="A634" t="str">
            <v>2.g.</v>
          </cell>
          <cell r="C634" t="str">
            <v>ALAT BANTU</v>
          </cell>
        </row>
        <row r="635">
          <cell r="C635" t="str">
            <v>Diperlukan :</v>
          </cell>
          <cell r="J635" t="str">
            <v>Lump Sump</v>
          </cell>
        </row>
        <row r="636">
          <cell r="C636" t="str">
            <v>- Kereta dorong  = 2 buah</v>
          </cell>
        </row>
        <row r="637">
          <cell r="C637" t="str">
            <v>- Sekop             = 3 buah</v>
          </cell>
        </row>
        <row r="639">
          <cell r="A639" t="str">
            <v>3.</v>
          </cell>
          <cell r="C639" t="str">
            <v>TENAGA</v>
          </cell>
        </row>
        <row r="640">
          <cell r="C640" t="str">
            <v>Produksi menetukan : VIBRATOR ROLLER</v>
          </cell>
          <cell r="G640" t="str">
            <v>Q4</v>
          </cell>
          <cell r="H640">
            <v>56.024999999999999</v>
          </cell>
          <cell r="I640" t="str">
            <v>M3/Jam</v>
          </cell>
        </row>
        <row r="641">
          <cell r="C641" t="str">
            <v>Produksi Soil Cement / hari  = Tk x Q4</v>
          </cell>
          <cell r="G641" t="str">
            <v>Qt</v>
          </cell>
          <cell r="H641">
            <v>392.17500000000001</v>
          </cell>
          <cell r="I641" t="str">
            <v>M3</v>
          </cell>
        </row>
        <row r="642">
          <cell r="C642" t="str">
            <v>Kebutuhan tenaga  :</v>
          </cell>
        </row>
        <row r="643">
          <cell r="D643" t="str">
            <v>- Pekerja</v>
          </cell>
          <cell r="G643" t="str">
            <v>P</v>
          </cell>
          <cell r="H643">
            <v>7</v>
          </cell>
          <cell r="I643" t="str">
            <v>orang</v>
          </cell>
        </row>
        <row r="644">
          <cell r="D644" t="str">
            <v>- Mandor</v>
          </cell>
          <cell r="G644" t="str">
            <v>M</v>
          </cell>
          <cell r="H644">
            <v>1</v>
          </cell>
          <cell r="I644" t="str">
            <v>orang</v>
          </cell>
        </row>
        <row r="646">
          <cell r="C646" t="str">
            <v>Koefisien tenaga / M3  :</v>
          </cell>
        </row>
        <row r="647">
          <cell r="D647" t="str">
            <v>- Pekerja</v>
          </cell>
          <cell r="E647" t="str">
            <v xml:space="preserve">  = (Tk x P) : Qt</v>
          </cell>
          <cell r="G647" t="str">
            <v>(L01)</v>
          </cell>
          <cell r="H647">
            <v>0.12494422132976349</v>
          </cell>
          <cell r="I647" t="str">
            <v>Jam</v>
          </cell>
        </row>
        <row r="648">
          <cell r="D648" t="str">
            <v>- Mandor</v>
          </cell>
          <cell r="E648" t="str">
            <v xml:space="preserve">  = (Tk x M) : Qt</v>
          </cell>
          <cell r="G648" t="str">
            <v>(L03)</v>
          </cell>
          <cell r="H648">
            <v>1.7849174475680501E-2</v>
          </cell>
          <cell r="I648" t="str">
            <v>Jam</v>
          </cell>
        </row>
        <row r="657">
          <cell r="J657" t="str">
            <v>Berlanjut ke halaman berikut</v>
          </cell>
        </row>
        <row r="658">
          <cell r="A658" t="str">
            <v>ITEM PEMBAYARAN NO.</v>
          </cell>
          <cell r="D658" t="str">
            <v>:  4.2 (3)</v>
          </cell>
          <cell r="J658" t="str">
            <v>Analisa EI-423</v>
          </cell>
        </row>
        <row r="659">
          <cell r="A659" t="str">
            <v>JENIS PEKERJAAN</v>
          </cell>
          <cell r="D659" t="str">
            <v>:  Lapis Pondasi Semen Tanah</v>
          </cell>
        </row>
        <row r="660">
          <cell r="A660" t="str">
            <v>SATUAN PEMBAYARAN</v>
          </cell>
          <cell r="D660" t="str">
            <v>:  M3</v>
          </cell>
          <cell r="J660" t="str">
            <v xml:space="preserve">         URAIAN ANALISA HARGA SATUAN</v>
          </cell>
        </row>
        <row r="661">
          <cell r="J661" t="str">
            <v>Lanjutan</v>
          </cell>
        </row>
        <row r="663">
          <cell r="A663" t="str">
            <v>No.</v>
          </cell>
          <cell r="C663" t="str">
            <v>U R A I A N</v>
          </cell>
          <cell r="G663" t="str">
            <v>KODE</v>
          </cell>
          <cell r="H663" t="str">
            <v>KOEF.</v>
          </cell>
          <cell r="I663" t="str">
            <v>SATUAN</v>
          </cell>
          <cell r="J663" t="str">
            <v>KETERANGAN</v>
          </cell>
        </row>
        <row r="666">
          <cell r="A666" t="str">
            <v>4.</v>
          </cell>
          <cell r="C666" t="str">
            <v>HARGA DASAR SATUAN UPAH, BAHAN DAN ALAT</v>
          </cell>
        </row>
        <row r="667">
          <cell r="C667" t="str">
            <v>Lihat lampiran.</v>
          </cell>
        </row>
        <row r="670">
          <cell r="A670" t="str">
            <v>5.</v>
          </cell>
          <cell r="C670" t="str">
            <v>ANALISA HARGA SATUAN PEKERJAAN</v>
          </cell>
        </row>
        <row r="671">
          <cell r="C671" t="str">
            <v>Lihat perhitungan dalam FORMULIR STANDAR UNTUK</v>
          </cell>
        </row>
        <row r="672">
          <cell r="C672" t="str">
            <v>PEREKEMAN ANALISA MASING-MASING HARGA</v>
          </cell>
        </row>
        <row r="673">
          <cell r="C673" t="str">
            <v>SATUAN.</v>
          </cell>
        </row>
        <row r="674">
          <cell r="C674" t="str">
            <v>Didapat Harga Satuan Pekerjaan :</v>
          </cell>
        </row>
        <row r="676">
          <cell r="C676" t="str">
            <v xml:space="preserve">Rp.  </v>
          </cell>
          <cell r="D676">
            <v>79382.237928574963</v>
          </cell>
          <cell r="E676" t="str">
            <v xml:space="preserve"> / M3</v>
          </cell>
        </row>
        <row r="679">
          <cell r="A679" t="str">
            <v>6.</v>
          </cell>
          <cell r="C679" t="str">
            <v>WAKTU PELAKSANAAN YANG DIPERLUKAN</v>
          </cell>
        </row>
        <row r="680">
          <cell r="C680" t="str">
            <v>Waktu pelaksanaan</v>
          </cell>
          <cell r="D680" t="str">
            <v>:  . . . . . . .  bulan</v>
          </cell>
        </row>
        <row r="682">
          <cell r="A682" t="str">
            <v>7.</v>
          </cell>
          <cell r="C682" t="str">
            <v>VOLUME PEKERJAAN YANG DIPERLUKAN</v>
          </cell>
        </row>
        <row r="683">
          <cell r="C683" t="str">
            <v>Volume pekerjaan  :</v>
          </cell>
          <cell r="D683">
            <v>0</v>
          </cell>
          <cell r="E683" t="str">
            <v>M3</v>
          </cell>
        </row>
        <row r="897">
          <cell r="A897" t="str">
            <v>ITEM PEMBAYARAN NO.</v>
          </cell>
          <cell r="D897" t="str">
            <v>:  4.2 (6)</v>
          </cell>
          <cell r="J897" t="str">
            <v>Analisa EI-426</v>
          </cell>
          <cell r="T897" t="str">
            <v>Analisa EI-426</v>
          </cell>
        </row>
        <row r="898">
          <cell r="A898" t="str">
            <v>JENIS PEKERJAAN</v>
          </cell>
          <cell r="D898" t="str">
            <v>:  Aspal Utk. Pekerjaan Pelaburan</v>
          </cell>
        </row>
        <row r="899">
          <cell r="A899" t="str">
            <v>SATUAN PEMBAYARAN</v>
          </cell>
          <cell r="D899" t="str">
            <v>:  LITER</v>
          </cell>
          <cell r="J899" t="str">
            <v xml:space="preserve">         URAIAN ANALISA HARGA SATUAN</v>
          </cell>
          <cell r="L899" t="str">
            <v>FORMULIR STANDAR UNTUK</v>
          </cell>
        </row>
        <row r="900">
          <cell r="L900" t="str">
            <v>PEREKAMAN ANALISA MASING-MASING HARGA SATUAN</v>
          </cell>
        </row>
        <row r="901">
          <cell r="L901">
            <v>0</v>
          </cell>
        </row>
        <row r="902">
          <cell r="A902" t="str">
            <v>No.</v>
          </cell>
          <cell r="C902" t="str">
            <v>U R A I A N</v>
          </cell>
          <cell r="G902" t="str">
            <v>KODE</v>
          </cell>
          <cell r="H902" t="str">
            <v>KOEF.</v>
          </cell>
          <cell r="I902" t="str">
            <v>SATUAN</v>
          </cell>
          <cell r="J902" t="str">
            <v>KETERANGAN</v>
          </cell>
        </row>
        <row r="904">
          <cell r="L904" t="str">
            <v>PROYEK</v>
          </cell>
          <cell r="O904" t="str">
            <v>:</v>
          </cell>
        </row>
        <row r="905">
          <cell r="A905" t="str">
            <v>I.</v>
          </cell>
          <cell r="C905" t="str">
            <v>ASUMSI</v>
          </cell>
          <cell r="L905" t="str">
            <v>No. PAKET KONTRAK</v>
          </cell>
          <cell r="O905" t="str">
            <v>:</v>
          </cell>
        </row>
        <row r="906">
          <cell r="A906">
            <v>1</v>
          </cell>
          <cell r="C906" t="str">
            <v>Menggunakan alat berat (cara mekanik)</v>
          </cell>
          <cell r="L906" t="str">
            <v>NAMA PAKET</v>
          </cell>
          <cell r="O906" t="str">
            <v>:</v>
          </cell>
        </row>
        <row r="907">
          <cell r="A907">
            <v>2</v>
          </cell>
          <cell r="C907" t="str">
            <v>Lokasi pekerjaan : sepanjang jalan</v>
          </cell>
          <cell r="L907" t="str">
            <v>PROP / KAB / KODYA</v>
          </cell>
          <cell r="O907" t="str">
            <v>:</v>
          </cell>
        </row>
        <row r="908">
          <cell r="A908">
            <v>3</v>
          </cell>
          <cell r="C908" t="str">
            <v>Jarak rata-rata Base Camp ke lokasi pekerjaan</v>
          </cell>
          <cell r="G908" t="str">
            <v>L</v>
          </cell>
          <cell r="H908">
            <v>8.7249999999999996</v>
          </cell>
          <cell r="I908" t="str">
            <v>KM</v>
          </cell>
          <cell r="L908" t="str">
            <v>ITEM PEMBAYARAN NO.</v>
          </cell>
          <cell r="O908" t="str">
            <v>:  4.2 (6)</v>
          </cell>
          <cell r="R908" t="str">
            <v>PERKIRAAN VOL. PEK.</v>
          </cell>
          <cell r="T908" t="str">
            <v>:</v>
          </cell>
          <cell r="U908">
            <v>0</v>
          </cell>
        </row>
        <row r="909">
          <cell r="A909">
            <v>4</v>
          </cell>
          <cell r="C909" t="str">
            <v>Jam kerja efektif per-hari</v>
          </cell>
          <cell r="G909" t="str">
            <v>Tk</v>
          </cell>
          <cell r="H909">
            <v>7</v>
          </cell>
          <cell r="I909" t="str">
            <v>Jam</v>
          </cell>
          <cell r="L909" t="str">
            <v>JENIS PEKERJAAN</v>
          </cell>
          <cell r="O909" t="str">
            <v>:  Aspal Utk. Pekerjaan Pelaburan</v>
          </cell>
          <cell r="R909" t="str">
            <v>TOTAL HARGA (Rp.)</v>
          </cell>
          <cell r="T909" t="str">
            <v>:</v>
          </cell>
          <cell r="U909">
            <v>0</v>
          </cell>
        </row>
        <row r="910">
          <cell r="A910">
            <v>5</v>
          </cell>
          <cell r="C910" t="str">
            <v>Faktor kehilangan bahan</v>
          </cell>
          <cell r="G910" t="str">
            <v>Fh</v>
          </cell>
          <cell r="H910">
            <v>1.1000000000000001</v>
          </cell>
          <cell r="I910" t="str">
            <v>-</v>
          </cell>
          <cell r="L910" t="str">
            <v>SATUAN PEMBAYARAN</v>
          </cell>
          <cell r="O910" t="str">
            <v>:  LITER</v>
          </cell>
          <cell r="R910" t="str">
            <v>% THD. BIAYA PROYEK</v>
          </cell>
          <cell r="T910" t="str">
            <v>:</v>
          </cell>
          <cell r="U910" t="e">
            <v>#DIV/0!</v>
          </cell>
        </row>
        <row r="911">
          <cell r="A911">
            <v>6</v>
          </cell>
          <cell r="C911" t="str">
            <v>Komposisi campuran  :</v>
          </cell>
        </row>
        <row r="912">
          <cell r="A912">
            <v>0</v>
          </cell>
          <cell r="C912" t="str">
            <v>- Aspal AC - 10 atau AC - 20</v>
          </cell>
          <cell r="G912" t="str">
            <v>As</v>
          </cell>
          <cell r="H912">
            <v>95.238095238095227</v>
          </cell>
          <cell r="I912" t="str">
            <v>%</v>
          </cell>
          <cell r="J912" t="str">
            <v>100 bagian</v>
          </cell>
        </row>
        <row r="913">
          <cell r="A913">
            <v>0</v>
          </cell>
          <cell r="C913" t="str">
            <v>- Minyak Tanah / Pencair</v>
          </cell>
          <cell r="G913" t="str">
            <v>K</v>
          </cell>
          <cell r="H913">
            <v>4.7619047619047734</v>
          </cell>
          <cell r="I913" t="str">
            <v>%</v>
          </cell>
          <cell r="J913" t="str">
            <v>5 bagian</v>
          </cell>
          <cell r="Q913" t="str">
            <v>PERKIRAAN</v>
          </cell>
          <cell r="R913" t="str">
            <v>HARGA</v>
          </cell>
          <cell r="S913" t="str">
            <v>JUMLAH</v>
          </cell>
        </row>
        <row r="914">
          <cell r="A914">
            <v>7</v>
          </cell>
          <cell r="C914" t="str">
            <v>Berat jenis bahan  :</v>
          </cell>
          <cell r="L914" t="str">
            <v>NO.</v>
          </cell>
          <cell r="N914" t="str">
            <v>KOMPONEN</v>
          </cell>
          <cell r="P914" t="str">
            <v>SATUAN</v>
          </cell>
          <cell r="Q914" t="str">
            <v>KUANTITAS</v>
          </cell>
          <cell r="R914" t="str">
            <v>SATUAN</v>
          </cell>
          <cell r="S914" t="str">
            <v>HARGA</v>
          </cell>
        </row>
        <row r="915">
          <cell r="C915" t="str">
            <v>- Aspal AC - 10 atau AC - 20</v>
          </cell>
          <cell r="G915" t="str">
            <v>D1</v>
          </cell>
          <cell r="H915">
            <v>1.05</v>
          </cell>
          <cell r="I915" t="str">
            <v>Kg / Ltr</v>
          </cell>
          <cell r="R915" t="str">
            <v>(Rp.)</v>
          </cell>
          <cell r="S915" t="str">
            <v>(Rp.)</v>
          </cell>
        </row>
        <row r="916">
          <cell r="C916" t="str">
            <v>- Minyak Tanah / Pencair</v>
          </cell>
          <cell r="G916" t="str">
            <v>D2</v>
          </cell>
          <cell r="H916">
            <v>0.8</v>
          </cell>
          <cell r="I916" t="str">
            <v>Kg / Ltr</v>
          </cell>
        </row>
        <row r="917">
          <cell r="A917">
            <v>8</v>
          </cell>
          <cell r="C917" t="str">
            <v>Bahan dasar (aspal &amp; minyak pencair) semuanya</v>
          </cell>
        </row>
        <row r="918">
          <cell r="C918" t="str">
            <v>diterima dilokasi pekerjaan</v>
          </cell>
          <cell r="L918" t="str">
            <v>A.</v>
          </cell>
          <cell r="N918" t="str">
            <v>TENAGA</v>
          </cell>
        </row>
        <row r="919">
          <cell r="A919">
            <v>0</v>
          </cell>
          <cell r="C919">
            <v>0</v>
          </cell>
        </row>
        <row r="920">
          <cell r="A920" t="str">
            <v>II.</v>
          </cell>
          <cell r="C920" t="str">
            <v>URUTAN KERJA</v>
          </cell>
          <cell r="L920" t="str">
            <v>1.</v>
          </cell>
          <cell r="N920" t="str">
            <v>Pekerja</v>
          </cell>
          <cell r="O920" t="str">
            <v>(L01)</v>
          </cell>
          <cell r="P920" t="str">
            <v>Jam</v>
          </cell>
          <cell r="Q920">
            <v>2.8348688873139617E-2</v>
          </cell>
          <cell r="R920">
            <v>2857.14</v>
          </cell>
          <cell r="U920">
            <v>80.996172927002121</v>
          </cell>
        </row>
        <row r="921">
          <cell r="A921">
            <v>1</v>
          </cell>
          <cell r="C921" t="str">
            <v>Aspal dan minyak tanah dicampur dan dipanaskan</v>
          </cell>
          <cell r="L921" t="str">
            <v>2.</v>
          </cell>
          <cell r="N921" t="str">
            <v>Mandor</v>
          </cell>
          <cell r="O921" t="str">
            <v>(L03)</v>
          </cell>
          <cell r="P921" t="str">
            <v>Jam</v>
          </cell>
          <cell r="Q921">
            <v>2.8348688873139618E-3</v>
          </cell>
          <cell r="R921">
            <v>3214.29</v>
          </cell>
          <cell r="U921">
            <v>9.1120907158043938</v>
          </cell>
        </row>
        <row r="922">
          <cell r="C922" t="str">
            <v>sehingga menjadi campuran aspal cair</v>
          </cell>
        </row>
        <row r="923">
          <cell r="A923">
            <v>2</v>
          </cell>
          <cell r="C923" t="str">
            <v>Permukaan yang akan dilapis dibersihkan dari debu</v>
          </cell>
        </row>
        <row r="924">
          <cell r="C924" t="str">
            <v>dan kotoran dengan Air Compresor</v>
          </cell>
          <cell r="Q924" t="str">
            <v xml:space="preserve">JUMLAH HARGA TENAGA   </v>
          </cell>
          <cell r="U924">
            <v>90.10826364280652</v>
          </cell>
        </row>
        <row r="925">
          <cell r="A925">
            <v>3</v>
          </cell>
          <cell r="C925" t="str">
            <v>Campuran aspal cair disemprotkan dengan Asphalt</v>
          </cell>
        </row>
        <row r="926">
          <cell r="C926" t="str">
            <v>Sprayer ke atas permukaan yang akan dilapis</v>
          </cell>
          <cell r="L926" t="str">
            <v>B.</v>
          </cell>
          <cell r="N926" t="str">
            <v>BAHAN</v>
          </cell>
        </row>
        <row r="927">
          <cell r="A927">
            <v>4</v>
          </cell>
          <cell r="C927" t="str">
            <v>Angkutan Aspal dan Minyak Tanah menggunakan</v>
          </cell>
          <cell r="Q927">
            <v>0</v>
          </cell>
        </row>
        <row r="928">
          <cell r="C928" t="str">
            <v>Dump Truck</v>
          </cell>
          <cell r="L928" t="str">
            <v>1.</v>
          </cell>
          <cell r="N928" t="str">
            <v>Aspal</v>
          </cell>
          <cell r="O928" t="str">
            <v>(M10)</v>
          </cell>
          <cell r="P928" t="str">
            <v>Kg</v>
          </cell>
          <cell r="Q928">
            <v>1.1000000000000001</v>
          </cell>
          <cell r="R928">
            <v>2086.6280000000002</v>
          </cell>
          <cell r="U928">
            <v>2295.2908000000002</v>
          </cell>
        </row>
        <row r="929">
          <cell r="L929" t="str">
            <v>2.</v>
          </cell>
          <cell r="N929" t="str">
            <v>Minyak Tanah</v>
          </cell>
          <cell r="O929" t="str">
            <v>(M11)</v>
          </cell>
          <cell r="P929" t="str">
            <v>Liter</v>
          </cell>
          <cell r="Q929">
            <v>5.2380952380952514E-2</v>
          </cell>
          <cell r="R929">
            <v>1650</v>
          </cell>
          <cell r="U929">
            <v>86.428571428571644</v>
          </cell>
        </row>
        <row r="930">
          <cell r="A930" t="str">
            <v>III.</v>
          </cell>
          <cell r="C930" t="str">
            <v>PEMAKAIAN BAHAN, ALAT DAN TENAGA</v>
          </cell>
        </row>
        <row r="932">
          <cell r="A932" t="str">
            <v xml:space="preserve">   1.</v>
          </cell>
          <cell r="C932" t="str">
            <v>BAHAN</v>
          </cell>
        </row>
        <row r="933">
          <cell r="C933" t="str">
            <v>Untuk mendapatkan 1 liter Lapis resap Pengikat</v>
          </cell>
        </row>
        <row r="934">
          <cell r="C934" t="str">
            <v>diperlukan :</v>
          </cell>
          <cell r="D934" t="str">
            <v>(1 liter x Fh)</v>
          </cell>
          <cell r="G934" t="str">
            <v>Pc</v>
          </cell>
          <cell r="H934">
            <v>1.1000000000000001</v>
          </cell>
          <cell r="I934" t="str">
            <v>liter</v>
          </cell>
          <cell r="J934" t="str">
            <v>Campuran</v>
          </cell>
          <cell r="Q934" t="str">
            <v xml:space="preserve">JUMLAH HARGA BAHAN   </v>
          </cell>
          <cell r="U934">
            <v>2381.7193714285718</v>
          </cell>
        </row>
        <row r="936">
          <cell r="C936" t="str">
            <v>Aspal</v>
          </cell>
          <cell r="D936" t="str">
            <v>= As x Pc x D1 : 100</v>
          </cell>
          <cell r="G936" t="str">
            <v>(M10)</v>
          </cell>
          <cell r="H936">
            <v>1.1000000000000001</v>
          </cell>
          <cell r="I936" t="str">
            <v>Kg</v>
          </cell>
          <cell r="L936" t="str">
            <v>C.</v>
          </cell>
          <cell r="N936" t="str">
            <v>PERALATAN</v>
          </cell>
        </row>
        <row r="937">
          <cell r="C937" t="str">
            <v>Minyak Tanah</v>
          </cell>
          <cell r="D937" t="str">
            <v>= K x Pc : 100</v>
          </cell>
          <cell r="G937" t="str">
            <v>(M11)</v>
          </cell>
          <cell r="H937">
            <v>5.2380952380952514E-2</v>
          </cell>
          <cell r="I937" t="str">
            <v>liter</v>
          </cell>
        </row>
        <row r="938">
          <cell r="L938" t="str">
            <v>1.</v>
          </cell>
          <cell r="N938" t="str">
            <v>Asphalt Sprayer  (E03)</v>
          </cell>
          <cell r="P938" t="str">
            <v>Jam</v>
          </cell>
          <cell r="Q938">
            <v>2.8348688873139618E-3</v>
          </cell>
          <cell r="R938">
            <v>30575.535383788432</v>
          </cell>
          <cell r="U938">
            <v>86.677633972468982</v>
          </cell>
        </row>
        <row r="939">
          <cell r="A939" t="str">
            <v>2.</v>
          </cell>
          <cell r="C939" t="str">
            <v>ALAT</v>
          </cell>
          <cell r="L939" t="str">
            <v>2.</v>
          </cell>
          <cell r="N939" t="str">
            <v>Air Compresor    (E05)</v>
          </cell>
          <cell r="P939" t="str">
            <v>Jam</v>
          </cell>
          <cell r="Q939">
            <v>1.7857142857142857E-3</v>
          </cell>
          <cell r="R939">
            <v>53840.365312835944</v>
          </cell>
          <cell r="U939">
            <v>96.143509487207041</v>
          </cell>
        </row>
        <row r="940">
          <cell r="A940" t="str">
            <v>2.a.</v>
          </cell>
          <cell r="C940" t="str">
            <v>APHALT SPRAYER</v>
          </cell>
          <cell r="G940" t="str">
            <v>(E03)</v>
          </cell>
          <cell r="L940" t="str">
            <v>3.</v>
          </cell>
          <cell r="N940" t="str">
            <v>Dump Truck</v>
          </cell>
          <cell r="O940" t="str">
            <v>(E08)</v>
          </cell>
          <cell r="P940" t="str">
            <v>Jam</v>
          </cell>
          <cell r="Q940">
            <v>2.8348688873139618E-3</v>
          </cell>
          <cell r="R940">
            <v>153645.58193291764</v>
          </cell>
          <cell r="U940">
            <v>435.56507989487642</v>
          </cell>
        </row>
        <row r="941">
          <cell r="C941" t="str">
            <v>Kapasitas alat</v>
          </cell>
          <cell r="G941" t="str">
            <v>V</v>
          </cell>
          <cell r="H941">
            <v>850</v>
          </cell>
          <cell r="I941" t="str">
            <v>liter</v>
          </cell>
        </row>
        <row r="942">
          <cell r="C942" t="str">
            <v>Faktor Efisiensi Alat</v>
          </cell>
          <cell r="G942" t="str">
            <v>Fa</v>
          </cell>
          <cell r="H942">
            <v>0.83</v>
          </cell>
          <cell r="I942" t="str">
            <v>-</v>
          </cell>
        </row>
        <row r="943">
          <cell r="C943" t="str">
            <v>Waktu Siklus (termasuk proses pemanasan)</v>
          </cell>
          <cell r="G943" t="str">
            <v>Ts</v>
          </cell>
          <cell r="H943">
            <v>2</v>
          </cell>
          <cell r="I943" t="str">
            <v>Jam</v>
          </cell>
        </row>
        <row r="945">
          <cell r="C945" t="str">
            <v>Kap.Prod. / jam =</v>
          </cell>
          <cell r="D945" t="str">
            <v>V x Fa</v>
          </cell>
          <cell r="G945" t="str">
            <v>Q1</v>
          </cell>
          <cell r="H945">
            <v>352.75</v>
          </cell>
          <cell r="I945" t="str">
            <v>liter</v>
          </cell>
        </row>
        <row r="946">
          <cell r="D946" t="str">
            <v>Ts</v>
          </cell>
          <cell r="Q946" t="str">
            <v xml:space="preserve">JUMLAH HARGA PERALATAN   </v>
          </cell>
          <cell r="U946">
            <v>618.38622335455238</v>
          </cell>
        </row>
        <row r="947">
          <cell r="C947" t="str">
            <v>Koefisien Alat / Ltr</v>
          </cell>
          <cell r="D947" t="str">
            <v xml:space="preserve"> = 1 : Q1</v>
          </cell>
          <cell r="G947" t="str">
            <v>(E03)</v>
          </cell>
          <cell r="H947">
            <v>2.8348688873139618E-3</v>
          </cell>
          <cell r="I947" t="str">
            <v>Jam</v>
          </cell>
        </row>
        <row r="948">
          <cell r="L948" t="str">
            <v>D.</v>
          </cell>
          <cell r="N948" t="str">
            <v>JUMLAH HARGA TENAGA, BAHAN DAN PERALATAN  ( A + B + C )</v>
          </cell>
          <cell r="U948">
            <v>3090.2138584259305</v>
          </cell>
        </row>
        <row r="949">
          <cell r="A949" t="str">
            <v>2.b.</v>
          </cell>
          <cell r="C949" t="str">
            <v>AIR COMPRESOR</v>
          </cell>
          <cell r="G949" t="str">
            <v>(E05)</v>
          </cell>
          <cell r="L949" t="str">
            <v>E.</v>
          </cell>
          <cell r="N949" t="str">
            <v>OVERHEAD &amp; PROFIT</v>
          </cell>
          <cell r="P949">
            <v>10</v>
          </cell>
          <cell r="Q949" t="str">
            <v>%  x  D</v>
          </cell>
          <cell r="U949">
            <v>309.02138584259308</v>
          </cell>
        </row>
        <row r="950">
          <cell r="C950" t="str">
            <v>Kapasitas Alat ------&gt;&gt;  diambil</v>
          </cell>
          <cell r="G950" t="str">
            <v>V</v>
          </cell>
          <cell r="H950">
            <v>700</v>
          </cell>
          <cell r="I950" t="str">
            <v>M2 / Jam</v>
          </cell>
          <cell r="L950" t="str">
            <v>F.</v>
          </cell>
          <cell r="N950" t="str">
            <v>HARGA SATUAN PEKERJAAN  ( D + E )</v>
          </cell>
          <cell r="U950">
            <v>3399.2352442685237</v>
          </cell>
        </row>
        <row r="951">
          <cell r="C951" t="str">
            <v>Aplikasi rata-rata</v>
          </cell>
          <cell r="G951" t="str">
            <v>Ap</v>
          </cell>
          <cell r="H951">
            <v>0.8</v>
          </cell>
          <cell r="I951" t="str">
            <v>liter / M2</v>
          </cell>
          <cell r="L951" t="str">
            <v>Note: 1</v>
          </cell>
          <cell r="N951" t="str">
            <v>SATUAN dapat berdasarkan atas jam operasi untuk Tenaga Kerja dan Peralatan, volume dan/atau ukuran</v>
          </cell>
        </row>
        <row r="952">
          <cell r="N952" t="str">
            <v>berat untuk bahan-bahan.</v>
          </cell>
        </row>
        <row r="953">
          <cell r="C953" t="str">
            <v xml:space="preserve">Kap. Prod. / jam = </v>
          </cell>
          <cell r="D953" t="str">
            <v>(V x Ap)</v>
          </cell>
          <cell r="G953" t="str">
            <v>Q2</v>
          </cell>
          <cell r="H953">
            <v>560</v>
          </cell>
          <cell r="I953" t="str">
            <v>liter</v>
          </cell>
          <cell r="L953">
            <v>2</v>
          </cell>
          <cell r="N953" t="str">
            <v>Kuantitas satuan adalah kuantitas setiap komponen untuk menyelesaikan satu satuan pekerjaan dari nomor</v>
          </cell>
        </row>
        <row r="954">
          <cell r="N954" t="str">
            <v>mata pembayaran.</v>
          </cell>
        </row>
        <row r="955">
          <cell r="C955" t="str">
            <v>Koefisien Alat / Ltr</v>
          </cell>
          <cell r="D955" t="str">
            <v xml:space="preserve"> = 1 : Q2</v>
          </cell>
          <cell r="G955" t="str">
            <v>(E05)</v>
          </cell>
          <cell r="H955">
            <v>1.7857142857142857E-3</v>
          </cell>
          <cell r="I955" t="str">
            <v>Jam</v>
          </cell>
          <cell r="L955">
            <v>3</v>
          </cell>
          <cell r="N955" t="str">
            <v>Biaya satuan untuk peralatan sudah termasuk bahan bakar, bahan habis dipakai dan operator.</v>
          </cell>
        </row>
        <row r="956">
          <cell r="L956">
            <v>4</v>
          </cell>
          <cell r="N956" t="str">
            <v>Biaya satuan sudah termasuk pengeluaran untuk seluruh pajak yang berkaitan (tetapi tidak termasuk PPN</v>
          </cell>
        </row>
        <row r="957">
          <cell r="J957" t="str">
            <v>Berlanjut ke halaman berikut</v>
          </cell>
          <cell r="N957" t="str">
            <v>yang dibayar dari kontrak) dan biaya-biaya lainnya.</v>
          </cell>
        </row>
        <row r="958">
          <cell r="A958" t="str">
            <v>ITEM PEMBAYARAN NO.</v>
          </cell>
          <cell r="D958" t="str">
            <v>:  4.2 (6)</v>
          </cell>
          <cell r="J958" t="str">
            <v>Analisa EI-426</v>
          </cell>
        </row>
        <row r="959">
          <cell r="A959" t="str">
            <v xml:space="preserve">JENIS PEKERJAAN                                  </v>
          </cell>
          <cell r="D959" t="str">
            <v>:  Aspal Utk. Pekerjaan Pelaburan</v>
          </cell>
        </row>
        <row r="960">
          <cell r="A960" t="str">
            <v>SATUAN PEMBAYARAN</v>
          </cell>
          <cell r="D960" t="str">
            <v>:  LITER</v>
          </cell>
          <cell r="J960" t="str">
            <v xml:space="preserve">         URAIAN ANALISA HARGA SATUAN</v>
          </cell>
        </row>
        <row r="961">
          <cell r="J961" t="str">
            <v>Lanjutan</v>
          </cell>
        </row>
        <row r="963">
          <cell r="A963" t="str">
            <v>No.</v>
          </cell>
          <cell r="C963" t="str">
            <v>U R A I A N</v>
          </cell>
          <cell r="G963" t="str">
            <v>KODE</v>
          </cell>
          <cell r="H963" t="str">
            <v>KOEF.</v>
          </cell>
          <cell r="I963" t="str">
            <v>SATUAN</v>
          </cell>
          <cell r="J963" t="str">
            <v>KETERANGAN</v>
          </cell>
        </row>
        <row r="966">
          <cell r="A966" t="str">
            <v>2.c.</v>
          </cell>
          <cell r="C966" t="str">
            <v>DUMP TRUCK (DT)</v>
          </cell>
          <cell r="G966" t="str">
            <v>(E08)</v>
          </cell>
        </row>
        <row r="967">
          <cell r="C967" t="str">
            <v>Sebagai alat pengangkut bahan dilokasi pekerjaan</v>
          </cell>
        </row>
        <row r="968">
          <cell r="C968" t="str">
            <v>Dump Truck melayani alat Asphalt Sprayer.</v>
          </cell>
        </row>
        <row r="969">
          <cell r="C969" t="str">
            <v>Kap.Prod. / jam = sama dengan Asphalt Sprayer</v>
          </cell>
          <cell r="G969" t="str">
            <v>Q3</v>
          </cell>
          <cell r="H969">
            <v>352.75</v>
          </cell>
          <cell r="I969" t="str">
            <v>liter</v>
          </cell>
        </row>
        <row r="971">
          <cell r="C971" t="str">
            <v>Koefisien Alat / Ltr</v>
          </cell>
          <cell r="D971" t="str">
            <v xml:space="preserve"> = 1 : Q3</v>
          </cell>
          <cell r="G971" t="str">
            <v>(E08)</v>
          </cell>
          <cell r="H971">
            <v>2.8348688873139618E-3</v>
          </cell>
          <cell r="I971" t="str">
            <v>Jam</v>
          </cell>
        </row>
        <row r="973">
          <cell r="A973" t="str">
            <v>3.</v>
          </cell>
          <cell r="C973" t="str">
            <v>TENAGA</v>
          </cell>
        </row>
        <row r="974">
          <cell r="C974" t="str">
            <v>Produksi menentukan : ASPHALT SPRAYER</v>
          </cell>
          <cell r="G974" t="str">
            <v>Q1</v>
          </cell>
          <cell r="H974">
            <v>352.75</v>
          </cell>
          <cell r="I974" t="str">
            <v>Ltr/Jam</v>
          </cell>
        </row>
        <row r="975">
          <cell r="C975" t="str">
            <v>Produksi / hari  =  Tk x Q1</v>
          </cell>
          <cell r="G975" t="str">
            <v>Qt</v>
          </cell>
          <cell r="H975">
            <v>2469.25</v>
          </cell>
          <cell r="I975" t="str">
            <v>Liter</v>
          </cell>
        </row>
        <row r="976">
          <cell r="C976" t="str">
            <v>Kebutuhan tenaga :</v>
          </cell>
        </row>
        <row r="977">
          <cell r="D977" t="str">
            <v>- Pekerja</v>
          </cell>
          <cell r="G977" t="str">
            <v>P</v>
          </cell>
          <cell r="H977">
            <v>10</v>
          </cell>
          <cell r="I977" t="str">
            <v>orang</v>
          </cell>
        </row>
        <row r="978">
          <cell r="D978" t="str">
            <v>- Mandor</v>
          </cell>
          <cell r="G978" t="str">
            <v>M</v>
          </cell>
          <cell r="H978">
            <v>1</v>
          </cell>
          <cell r="I978" t="str">
            <v>orang</v>
          </cell>
        </row>
        <row r="980">
          <cell r="C980" t="str">
            <v>Koefisien Tenaga / Ltr     :</v>
          </cell>
        </row>
        <row r="981">
          <cell r="D981" t="str">
            <v>- Pekerja</v>
          </cell>
          <cell r="E981" t="str">
            <v>= (Tk x P) / Qt</v>
          </cell>
          <cell r="G981" t="str">
            <v>(L01)</v>
          </cell>
          <cell r="H981">
            <v>2.8348688873139617E-2</v>
          </cell>
          <cell r="I981" t="str">
            <v>Jam</v>
          </cell>
        </row>
        <row r="982">
          <cell r="D982" t="str">
            <v>- Mandor</v>
          </cell>
          <cell r="E982" t="str">
            <v>= (Tk x M) / Qt</v>
          </cell>
          <cell r="G982" t="str">
            <v>(L03)</v>
          </cell>
          <cell r="H982">
            <v>2.8348688873139618E-3</v>
          </cell>
          <cell r="I982" t="str">
            <v>Jam</v>
          </cell>
        </row>
        <row r="984">
          <cell r="A984" t="str">
            <v>4.</v>
          </cell>
          <cell r="C984" t="str">
            <v>HARGA DASAR SATUAN UPAH, BAHAN DAN ALAT</v>
          </cell>
        </row>
        <row r="985">
          <cell r="C985" t="str">
            <v>Lihat lampiran.</v>
          </cell>
        </row>
        <row r="987">
          <cell r="A987" t="str">
            <v>5.</v>
          </cell>
          <cell r="C987" t="str">
            <v>ANALISA HARGA SATUAN PEKERJAAN</v>
          </cell>
        </row>
        <row r="988">
          <cell r="C988" t="str">
            <v>Lihat perhitungan dalam FORMULIR STANDAR UNTUK</v>
          </cell>
        </row>
        <row r="989">
          <cell r="C989" t="str">
            <v>PEREKEMAN ANALISA MASING-MASING HARGA</v>
          </cell>
        </row>
        <row r="990">
          <cell r="C990" t="str">
            <v>SATUAN.</v>
          </cell>
        </row>
        <row r="991">
          <cell r="C991" t="str">
            <v>Didapat Harga Satuan Pekerjaan :</v>
          </cell>
        </row>
        <row r="993">
          <cell r="C993" t="str">
            <v xml:space="preserve">Rp.  </v>
          </cell>
          <cell r="D993">
            <v>3399.2352442685237</v>
          </cell>
          <cell r="E993" t="str">
            <v xml:space="preserve"> / Liter</v>
          </cell>
        </row>
        <row r="996">
          <cell r="A996" t="str">
            <v>6.</v>
          </cell>
          <cell r="C996" t="str">
            <v>WAKTU PELAKSANAAN YANG DIPERLUKAN</v>
          </cell>
        </row>
        <row r="997">
          <cell r="C997" t="str">
            <v>Waktu pelaksanaan</v>
          </cell>
          <cell r="D997" t="str">
            <v>:  . . . . . . .  bulan</v>
          </cell>
        </row>
        <row r="999">
          <cell r="A999" t="str">
            <v>7.</v>
          </cell>
          <cell r="C999" t="str">
            <v>VOLUME PEKERJAAN YANG DIPERLUKAN</v>
          </cell>
        </row>
        <row r="1000">
          <cell r="C1000" t="str">
            <v>Volume pekerjaan  :</v>
          </cell>
          <cell r="D1000">
            <v>0</v>
          </cell>
          <cell r="E1000" t="str">
            <v>Liter</v>
          </cell>
        </row>
        <row r="1015">
          <cell r="C1015">
            <v>0</v>
          </cell>
        </row>
        <row r="1017">
          <cell r="A1017" t="str">
            <v>ITEM PEMBAYARAN NO.</v>
          </cell>
          <cell r="D1017" t="str">
            <v>:  4.2 (7)</v>
          </cell>
          <cell r="J1017" t="str">
            <v>Analisa EI-427</v>
          </cell>
          <cell r="T1017" t="str">
            <v>Analisa EI-427</v>
          </cell>
        </row>
        <row r="1018">
          <cell r="A1018" t="str">
            <v>JENIS PEKERJAAN</v>
          </cell>
          <cell r="D1018" t="str">
            <v>:  Lapis Resap Pengikat</v>
          </cell>
        </row>
        <row r="1019">
          <cell r="A1019" t="str">
            <v>SATUAN PEMBAYARAN</v>
          </cell>
          <cell r="D1019" t="str">
            <v>:  LITER</v>
          </cell>
          <cell r="J1019" t="str">
            <v xml:space="preserve">         URAIAN ANALISA HARGA SATUAN</v>
          </cell>
          <cell r="L1019" t="str">
            <v>FORMULIR STANDAR UNTUK</v>
          </cell>
        </row>
        <row r="1020">
          <cell r="L1020" t="str">
            <v>PEREKAMAN ANALISA MASING-MASING HARGA SATUAN</v>
          </cell>
        </row>
        <row r="1021">
          <cell r="L1021">
            <v>0</v>
          </cell>
        </row>
        <row r="1022">
          <cell r="A1022" t="str">
            <v>No.</v>
          </cell>
          <cell r="C1022" t="str">
            <v>U R A I A N</v>
          </cell>
          <cell r="G1022" t="str">
            <v>KODE</v>
          </cell>
          <cell r="H1022" t="str">
            <v>KOEF.</v>
          </cell>
          <cell r="I1022" t="str">
            <v>SATUAN</v>
          </cell>
          <cell r="J1022" t="str">
            <v>KETERANGAN</v>
          </cell>
        </row>
        <row r="1024">
          <cell r="L1024" t="str">
            <v>PROYEK</v>
          </cell>
          <cell r="O1024" t="str">
            <v>:</v>
          </cell>
        </row>
        <row r="1025">
          <cell r="A1025" t="str">
            <v>I.</v>
          </cell>
          <cell r="C1025" t="str">
            <v>ASUMSI</v>
          </cell>
          <cell r="L1025" t="str">
            <v>No. PAKET KONTRAK</v>
          </cell>
          <cell r="O1025" t="str">
            <v>:</v>
          </cell>
        </row>
        <row r="1026">
          <cell r="A1026">
            <v>1</v>
          </cell>
          <cell r="C1026" t="str">
            <v>Menggunakan alat berat (cara mekanik)</v>
          </cell>
          <cell r="L1026" t="str">
            <v>NAMA PAKET</v>
          </cell>
          <cell r="O1026" t="str">
            <v>:</v>
          </cell>
        </row>
        <row r="1027">
          <cell r="A1027">
            <v>2</v>
          </cell>
          <cell r="C1027" t="str">
            <v>Lokasi pekerjaan : sepanjang jalan</v>
          </cell>
          <cell r="L1027" t="str">
            <v>PROP / KAB / KODYA</v>
          </cell>
          <cell r="O1027" t="str">
            <v>:</v>
          </cell>
        </row>
        <row r="1028">
          <cell r="A1028">
            <v>3</v>
          </cell>
          <cell r="C1028" t="str">
            <v>Jarak rata-rata Base Camp ke lokasi pekerjaan</v>
          </cell>
          <cell r="G1028" t="str">
            <v>L</v>
          </cell>
          <cell r="H1028">
            <v>8.7249999999999996</v>
          </cell>
          <cell r="I1028" t="str">
            <v>KM</v>
          </cell>
          <cell r="L1028" t="str">
            <v>ITEM PEMBAYARAN NO.</v>
          </cell>
          <cell r="O1028" t="str">
            <v>:  4.2 (7)</v>
          </cell>
          <cell r="R1028" t="str">
            <v>PERKIRAAN VOL. PEK.</v>
          </cell>
          <cell r="T1028" t="str">
            <v>:</v>
          </cell>
          <cell r="U1028">
            <v>1</v>
          </cell>
        </row>
        <row r="1029">
          <cell r="A1029">
            <v>4</v>
          </cell>
          <cell r="C1029" t="str">
            <v>Jam kerja efektif per-hari</v>
          </cell>
          <cell r="G1029" t="str">
            <v>Tk</v>
          </cell>
          <cell r="H1029">
            <v>7</v>
          </cell>
          <cell r="I1029" t="str">
            <v>Jam</v>
          </cell>
          <cell r="L1029" t="str">
            <v>JENIS PEKERJAAN</v>
          </cell>
          <cell r="O1029" t="str">
            <v>:  Lapis Resap Pengikat</v>
          </cell>
          <cell r="R1029" t="str">
            <v>TOTAL HARGA (Rp.)</v>
          </cell>
          <cell r="T1029" t="str">
            <v>:</v>
          </cell>
          <cell r="U1029">
            <v>305360.27</v>
          </cell>
        </row>
        <row r="1030">
          <cell r="A1030">
            <v>5</v>
          </cell>
          <cell r="C1030" t="str">
            <v>Faktor kehilangan bahan</v>
          </cell>
          <cell r="G1030" t="str">
            <v>Fh</v>
          </cell>
          <cell r="H1030">
            <v>1.1000000000000001</v>
          </cell>
          <cell r="I1030" t="str">
            <v>-</v>
          </cell>
          <cell r="L1030" t="str">
            <v>SATUAN PEMBAYARAN</v>
          </cell>
          <cell r="O1030" t="str">
            <v>:  LITER</v>
          </cell>
          <cell r="R1030" t="str">
            <v>% THD. BIAYA PROYEK</v>
          </cell>
          <cell r="T1030" t="str">
            <v>:</v>
          </cell>
          <cell r="U1030" t="e">
            <v>#DIV/0!</v>
          </cell>
        </row>
        <row r="1031">
          <cell r="A1031">
            <v>6</v>
          </cell>
          <cell r="C1031" t="str">
            <v>Komposisi campuran :</v>
          </cell>
        </row>
        <row r="1032">
          <cell r="C1032" t="str">
            <v>- Aspal AC-10 atau AC-20</v>
          </cell>
          <cell r="G1032" t="str">
            <v>As</v>
          </cell>
          <cell r="H1032">
            <v>56</v>
          </cell>
          <cell r="I1032" t="str">
            <v>%</v>
          </cell>
          <cell r="J1032" t="str">
            <v xml:space="preserve"> 100 bagian</v>
          </cell>
        </row>
        <row r="1033">
          <cell r="C1033" t="str">
            <v>- Minyak Flux / Pencair</v>
          </cell>
          <cell r="G1033" t="str">
            <v>K</v>
          </cell>
          <cell r="H1033">
            <v>44</v>
          </cell>
          <cell r="I1033" t="str">
            <v>%</v>
          </cell>
          <cell r="J1033" t="str">
            <v xml:space="preserve"> 80   bagian</v>
          </cell>
          <cell r="Q1033" t="str">
            <v>PERKIRAAN</v>
          </cell>
          <cell r="R1033" t="str">
            <v>HARGA</v>
          </cell>
          <cell r="S1033" t="str">
            <v>JUMLAH</v>
          </cell>
        </row>
        <row r="1034">
          <cell r="A1034">
            <v>7</v>
          </cell>
          <cell r="C1034" t="str">
            <v>Berat jenis bahan :</v>
          </cell>
          <cell r="L1034" t="str">
            <v>NO.</v>
          </cell>
          <cell r="N1034" t="str">
            <v>KOMPONEN</v>
          </cell>
          <cell r="P1034" t="str">
            <v>SATUAN</v>
          </cell>
          <cell r="Q1034" t="str">
            <v>KUANTITAS</v>
          </cell>
          <cell r="R1034" t="str">
            <v>SATUAN</v>
          </cell>
          <cell r="S1034" t="str">
            <v>HARGA</v>
          </cell>
        </row>
        <row r="1035">
          <cell r="C1035" t="str">
            <v>- Aspal AC-10 atau AC-20</v>
          </cell>
          <cell r="G1035" t="str">
            <v>D1</v>
          </cell>
          <cell r="H1035">
            <v>1.03</v>
          </cell>
          <cell r="I1035" t="str">
            <v>Kg / liter</v>
          </cell>
          <cell r="R1035" t="str">
            <v>(Rp.)</v>
          </cell>
          <cell r="S1035" t="str">
            <v>(Rp.)</v>
          </cell>
        </row>
        <row r="1036">
          <cell r="C1036" t="str">
            <v>- Minyak Flux / Pencair</v>
          </cell>
          <cell r="G1036" t="str">
            <v>D2</v>
          </cell>
          <cell r="H1036">
            <v>0.8</v>
          </cell>
          <cell r="I1036" t="str">
            <v>Kg / liter</v>
          </cell>
        </row>
        <row r="1037">
          <cell r="A1037">
            <v>8</v>
          </cell>
          <cell r="C1037" t="str">
            <v>Bahan dasar (aspal &amp; minyak pencair) semuanya</v>
          </cell>
        </row>
        <row r="1038">
          <cell r="C1038" t="str">
            <v>diterima di lokasi pekerjaan</v>
          </cell>
          <cell r="L1038" t="str">
            <v>A.</v>
          </cell>
          <cell r="N1038" t="str">
            <v>TENAGA</v>
          </cell>
        </row>
        <row r="1040">
          <cell r="A1040" t="str">
            <v>II.</v>
          </cell>
          <cell r="C1040" t="str">
            <v>URUTAN KERJA</v>
          </cell>
          <cell r="L1040" t="str">
            <v>1.</v>
          </cell>
          <cell r="N1040" t="str">
            <v>Pekerja</v>
          </cell>
          <cell r="O1040" t="str">
            <v>(L01)</v>
          </cell>
          <cell r="P1040" t="str">
            <v>Jam</v>
          </cell>
          <cell r="Q1040">
            <v>2.8348688873139617E-2</v>
          </cell>
          <cell r="R1040">
            <v>2857.14</v>
          </cell>
          <cell r="U1040">
            <v>80.996172927002121</v>
          </cell>
        </row>
        <row r="1041">
          <cell r="A1041">
            <v>1</v>
          </cell>
          <cell r="C1041" t="str">
            <v>Aspal dan Minyak Flux dicampur dan dipanaskan</v>
          </cell>
          <cell r="L1041" t="str">
            <v>2.</v>
          </cell>
          <cell r="N1041" t="str">
            <v>Mandor</v>
          </cell>
          <cell r="O1041" t="str">
            <v>(L03)</v>
          </cell>
          <cell r="P1041" t="str">
            <v>Jam</v>
          </cell>
          <cell r="Q1041">
            <v>5.6697377746279237E-3</v>
          </cell>
          <cell r="R1041">
            <v>3214.29</v>
          </cell>
          <cell r="U1041">
            <v>18.224181431608788</v>
          </cell>
        </row>
        <row r="1042">
          <cell r="C1042" t="str">
            <v>sehingga menjadi campuran aspal cair</v>
          </cell>
        </row>
        <row r="1043">
          <cell r="A1043">
            <v>2</v>
          </cell>
          <cell r="C1043" t="str">
            <v>Permukaan yang akan dilapis dibersihkan dari debu</v>
          </cell>
        </row>
        <row r="1044">
          <cell r="C1044" t="str">
            <v>dan kotoran dengan Air Compressor</v>
          </cell>
          <cell r="Q1044" t="str">
            <v xml:space="preserve">JUMLAH HARGA TENAGA   </v>
          </cell>
          <cell r="U1044">
            <v>99.220354358610905</v>
          </cell>
        </row>
        <row r="1045">
          <cell r="A1045">
            <v>3</v>
          </cell>
          <cell r="C1045" t="str">
            <v>Campuran aspal cair disemprotkan dengan Asphalt</v>
          </cell>
        </row>
        <row r="1046">
          <cell r="C1046" t="str">
            <v>Sprayer ke atas permukaan yang akan dilapis.</v>
          </cell>
          <cell r="L1046" t="str">
            <v>B.</v>
          </cell>
          <cell r="N1046" t="str">
            <v>BAHAN</v>
          </cell>
        </row>
        <row r="1047">
          <cell r="A1047">
            <v>4</v>
          </cell>
          <cell r="C1047" t="str">
            <v>Angkutan Aspal &amp; Minyak Flux menggunakan Dump</v>
          </cell>
        </row>
        <row r="1048">
          <cell r="C1048" t="str">
            <v>Truck</v>
          </cell>
          <cell r="L1048" t="str">
            <v>1.</v>
          </cell>
          <cell r="N1048" t="str">
            <v>Aspal</v>
          </cell>
          <cell r="O1048" t="str">
            <v>(M10)</v>
          </cell>
          <cell r="P1048" t="str">
            <v>Kg</v>
          </cell>
          <cell r="Q1048">
            <v>0.63448000000000015</v>
          </cell>
          <cell r="R1048">
            <v>2086.6280000000002</v>
          </cell>
          <cell r="U1048">
            <v>1323.9237334400004</v>
          </cell>
        </row>
        <row r="1049">
          <cell r="L1049" t="str">
            <v>2.</v>
          </cell>
          <cell r="N1049" t="str">
            <v>Kerosene</v>
          </cell>
          <cell r="O1049" t="str">
            <v>(M11)</v>
          </cell>
          <cell r="P1049" t="str">
            <v>liter</v>
          </cell>
          <cell r="Q1049">
            <v>0.48400000000000004</v>
          </cell>
          <cell r="R1049">
            <v>1650</v>
          </cell>
          <cell r="U1049">
            <v>798.6</v>
          </cell>
        </row>
        <row r="1050">
          <cell r="A1050" t="str">
            <v>III.</v>
          </cell>
          <cell r="C1050" t="str">
            <v>PEMAKAIAN BAHAN, ALAT DAN TENAGA</v>
          </cell>
        </row>
        <row r="1052">
          <cell r="A1052" t="str">
            <v xml:space="preserve">   1.</v>
          </cell>
          <cell r="C1052" t="str">
            <v>BAHAN</v>
          </cell>
        </row>
        <row r="1053">
          <cell r="C1053" t="str">
            <v>Untuk mendapatkan 1 liter Lapis Resap Pengikat</v>
          </cell>
        </row>
        <row r="1054">
          <cell r="C1054" t="str">
            <v>diperlukan :</v>
          </cell>
          <cell r="D1054" t="str">
            <v>( 1 liter x Fh )</v>
          </cell>
          <cell r="G1054" t="str">
            <v>PC</v>
          </cell>
          <cell r="H1054">
            <v>1.1000000000000001</v>
          </cell>
          <cell r="I1054" t="str">
            <v>liter</v>
          </cell>
          <cell r="J1054" t="str">
            <v xml:space="preserve"> Campuran</v>
          </cell>
          <cell r="Q1054" t="str">
            <v xml:space="preserve">JUMLAH HARGA BAHAN   </v>
          </cell>
          <cell r="U1054">
            <v>2122.5237334400003</v>
          </cell>
        </row>
        <row r="1056">
          <cell r="A1056" t="str">
            <v xml:space="preserve">   1.a.</v>
          </cell>
          <cell r="C1056" t="str">
            <v>Aspal</v>
          </cell>
          <cell r="D1056" t="str">
            <v>=   As x PC x D1</v>
          </cell>
          <cell r="G1056" t="str">
            <v>(M10)</v>
          </cell>
          <cell r="H1056">
            <v>0.63448000000000015</v>
          </cell>
          <cell r="I1056" t="str">
            <v>Kg.</v>
          </cell>
          <cell r="L1056" t="str">
            <v>C.</v>
          </cell>
          <cell r="N1056" t="str">
            <v>PERALATAN</v>
          </cell>
        </row>
        <row r="1057">
          <cell r="A1057" t="str">
            <v xml:space="preserve">   1.b.</v>
          </cell>
          <cell r="C1057" t="str">
            <v>Minyak Flux</v>
          </cell>
          <cell r="D1057" t="str">
            <v>=   K x PC</v>
          </cell>
          <cell r="G1057" t="str">
            <v>(M11)</v>
          </cell>
          <cell r="H1057">
            <v>0.48400000000000004</v>
          </cell>
          <cell r="I1057" t="str">
            <v>liter</v>
          </cell>
        </row>
        <row r="1058">
          <cell r="L1058" t="str">
            <v>1.</v>
          </cell>
          <cell r="N1058" t="str">
            <v>Asphalt Sprayer  (E03)</v>
          </cell>
          <cell r="P1058" t="str">
            <v>Jam</v>
          </cell>
          <cell r="Q1058">
            <v>2.8348688873139618E-3</v>
          </cell>
          <cell r="R1058">
            <v>30575.535383788432</v>
          </cell>
          <cell r="U1058">
            <v>86.677633972468982</v>
          </cell>
        </row>
        <row r="1059">
          <cell r="A1059" t="str">
            <v xml:space="preserve">   2.</v>
          </cell>
          <cell r="C1059" t="str">
            <v>ALAT</v>
          </cell>
          <cell r="L1059" t="str">
            <v>2.</v>
          </cell>
          <cell r="N1059" t="str">
            <v>Air Compresor    (E05)</v>
          </cell>
          <cell r="P1059" t="str">
            <v>Jam</v>
          </cell>
          <cell r="Q1059">
            <v>2.0833333333333333E-3</v>
          </cell>
          <cell r="R1059">
            <v>53840.365312835944</v>
          </cell>
          <cell r="U1059">
            <v>112.16742773507488</v>
          </cell>
        </row>
        <row r="1060">
          <cell r="A1060" t="str">
            <v xml:space="preserve">   2.a.</v>
          </cell>
          <cell r="C1060" t="str">
            <v>ASPHALT SPRAYER</v>
          </cell>
          <cell r="G1060" t="str">
            <v>(E03)</v>
          </cell>
          <cell r="L1060" t="str">
            <v>3.</v>
          </cell>
          <cell r="N1060" t="str">
            <v>Dump Truck</v>
          </cell>
          <cell r="O1060" t="str">
            <v>(E08)</v>
          </cell>
          <cell r="P1060" t="str">
            <v>Jam</v>
          </cell>
          <cell r="Q1060">
            <v>2.8348688873139618E-3</v>
          </cell>
          <cell r="R1060">
            <v>153645.58193291764</v>
          </cell>
          <cell r="U1060">
            <v>435.56507989487642</v>
          </cell>
        </row>
        <row r="1061">
          <cell r="C1061" t="str">
            <v>Kapasitas alat</v>
          </cell>
          <cell r="G1061" t="str">
            <v>V</v>
          </cell>
          <cell r="H1061">
            <v>850</v>
          </cell>
          <cell r="I1061" t="str">
            <v>liter</v>
          </cell>
        </row>
        <row r="1062">
          <cell r="C1062" t="str">
            <v>Faktor efisiensi alat</v>
          </cell>
          <cell r="G1062" t="str">
            <v>Fa</v>
          </cell>
          <cell r="H1062">
            <v>0.83</v>
          </cell>
          <cell r="I1062" t="str">
            <v>-</v>
          </cell>
        </row>
        <row r="1063">
          <cell r="C1063" t="str">
            <v>Waktu Siklus (termasuk proses pemanasan)</v>
          </cell>
          <cell r="G1063" t="str">
            <v>Ts</v>
          </cell>
          <cell r="H1063">
            <v>2</v>
          </cell>
          <cell r="I1063" t="str">
            <v>Jam</v>
          </cell>
        </row>
        <row r="1065">
          <cell r="C1065" t="str">
            <v>Kap. Prod. / jam =</v>
          </cell>
          <cell r="D1065" t="str">
            <v>V x Fa</v>
          </cell>
          <cell r="G1065" t="str">
            <v>Q1</v>
          </cell>
          <cell r="H1065">
            <v>352.75</v>
          </cell>
          <cell r="I1065" t="str">
            <v>liter</v>
          </cell>
        </row>
        <row r="1066">
          <cell r="D1066" t="str">
            <v>Ts</v>
          </cell>
          <cell r="Q1066" t="str">
            <v xml:space="preserve">JUMLAH HARGA PERALATAN   </v>
          </cell>
          <cell r="U1066">
            <v>634.41014160242025</v>
          </cell>
        </row>
        <row r="1067">
          <cell r="C1067" t="str">
            <v>Koefisien Alat / Ltr</v>
          </cell>
          <cell r="D1067" t="str">
            <v xml:space="preserve"> =  1  :  Q1</v>
          </cell>
          <cell r="G1067" t="str">
            <v>(E03)</v>
          </cell>
          <cell r="H1067">
            <v>2.8348688873139618E-3</v>
          </cell>
          <cell r="I1067" t="str">
            <v>Jam</v>
          </cell>
        </row>
        <row r="1068">
          <cell r="L1068" t="str">
            <v>D.</v>
          </cell>
          <cell r="N1068" t="str">
            <v>JUMLAH HARGA TENAGA, BAHAN DAN PERALATAN  ( A + B + C )</v>
          </cell>
          <cell r="U1068">
            <v>2856.1542294010314</v>
          </cell>
        </row>
        <row r="1069">
          <cell r="A1069" t="str">
            <v xml:space="preserve">   2.b.</v>
          </cell>
          <cell r="C1069" t="str">
            <v>AIR COMPRESSOR</v>
          </cell>
          <cell r="G1069" t="str">
            <v>(E05)</v>
          </cell>
          <cell r="L1069" t="str">
            <v>E.</v>
          </cell>
          <cell r="N1069" t="str">
            <v>OVERHEAD &amp; PROFIT</v>
          </cell>
          <cell r="P1069">
            <v>10</v>
          </cell>
          <cell r="Q1069" t="str">
            <v>%  x  D</v>
          </cell>
          <cell r="U1069">
            <v>285.61542294010314</v>
          </cell>
        </row>
        <row r="1070">
          <cell r="C1070" t="str">
            <v xml:space="preserve">Kapasitas alat   -----&gt;&gt;   diambil </v>
          </cell>
          <cell r="G1070" t="str">
            <v>V</v>
          </cell>
          <cell r="H1070">
            <v>600</v>
          </cell>
          <cell r="I1070" t="str">
            <v>M2 / Jam</v>
          </cell>
          <cell r="L1070" t="str">
            <v>F.</v>
          </cell>
          <cell r="N1070" t="str">
            <v>HARGA SATUAN PEKERJAAN  ( D + E )</v>
          </cell>
          <cell r="U1070">
            <v>3141.7696523411346</v>
          </cell>
        </row>
        <row r="1071">
          <cell r="C1071" t="str">
            <v>Aplikasi Lapis Resap Pengikat rata-rata (Spesifikasi)</v>
          </cell>
          <cell r="G1071" t="str">
            <v>Ap</v>
          </cell>
          <cell r="H1071">
            <v>0.8</v>
          </cell>
          <cell r="I1071" t="str">
            <v>liter / M2</v>
          </cell>
          <cell r="L1071" t="str">
            <v>Note: 1</v>
          </cell>
          <cell r="N1071" t="str">
            <v>SATUAN dapat berdasarkan atas jam operasi untuk Tenaga Kerja dan Peralatan, volume dan/atau ukuran</v>
          </cell>
        </row>
        <row r="1072">
          <cell r="N1072" t="str">
            <v>berat untuk bahan-bahan.</v>
          </cell>
        </row>
        <row r="1073">
          <cell r="C1073" t="str">
            <v>Kap. Prod. / jam =</v>
          </cell>
          <cell r="D1073" t="str">
            <v>( V x Ap )</v>
          </cell>
          <cell r="G1073" t="str">
            <v>Q2</v>
          </cell>
          <cell r="H1073">
            <v>480</v>
          </cell>
          <cell r="I1073" t="str">
            <v>liter</v>
          </cell>
          <cell r="L1073">
            <v>2</v>
          </cell>
          <cell r="N1073" t="str">
            <v>Kuantitas satuan adalah kuantitas setiap komponen untuk menyelesaikan satu satuan pekerjaan dari nomor</v>
          </cell>
        </row>
        <row r="1074">
          <cell r="N1074" t="str">
            <v>mata pembayaran.</v>
          </cell>
        </row>
        <row r="1075">
          <cell r="C1075" t="str">
            <v>Koefisien Alat / Ltr</v>
          </cell>
          <cell r="D1075" t="str">
            <v xml:space="preserve"> =  1  :  Q2</v>
          </cell>
          <cell r="G1075" t="str">
            <v>(E05)</v>
          </cell>
          <cell r="H1075">
            <v>2.0833333333333333E-3</v>
          </cell>
          <cell r="I1075" t="str">
            <v>Jam</v>
          </cell>
          <cell r="L1075">
            <v>3</v>
          </cell>
          <cell r="N1075" t="str">
            <v>Biaya satuan untuk peralatan sudah termasuk bahan bakar, bahan habis dipakai dan operator.</v>
          </cell>
        </row>
        <row r="1076">
          <cell r="L1076">
            <v>4</v>
          </cell>
          <cell r="N1076" t="str">
            <v>Biaya satuan sudah termasuk pengeluaran untuk seluruh pajak yang berkaitan (tetapi tidak termasuk PPN</v>
          </cell>
        </row>
        <row r="1077">
          <cell r="J1077" t="str">
            <v>Berlanjut ke halaman berikut</v>
          </cell>
          <cell r="N1077" t="str">
            <v>yang dibayar dari kontrak) dan biaya-biaya lainnya.</v>
          </cell>
        </row>
        <row r="1078">
          <cell r="A1078" t="str">
            <v>ITEM PEMBAYARAN NO.</v>
          </cell>
          <cell r="D1078" t="str">
            <v>:  4.2 (7)</v>
          </cell>
          <cell r="J1078" t="str">
            <v>Analisa EI-427</v>
          </cell>
        </row>
        <row r="1079">
          <cell r="A1079" t="str">
            <v>JENIS PEKERJAAN</v>
          </cell>
          <cell r="D1079" t="str">
            <v>:  Lapis Resap Pengikat</v>
          </cell>
        </row>
        <row r="1080">
          <cell r="A1080" t="str">
            <v>SATUAN PEMBAYARAN</v>
          </cell>
          <cell r="D1080" t="str">
            <v>:  LITER</v>
          </cell>
          <cell r="J1080" t="str">
            <v xml:space="preserve">         URAIAN ANALISA HARGA SATUAN</v>
          </cell>
        </row>
        <row r="1081">
          <cell r="J1081" t="str">
            <v>Lanjutan</v>
          </cell>
        </row>
        <row r="1083">
          <cell r="A1083" t="str">
            <v>No.</v>
          </cell>
          <cell r="C1083" t="str">
            <v>U R A I A N</v>
          </cell>
          <cell r="G1083" t="str">
            <v>KODE</v>
          </cell>
          <cell r="H1083" t="str">
            <v>KOEF.</v>
          </cell>
          <cell r="I1083" t="str">
            <v>SATUAN</v>
          </cell>
          <cell r="J1083" t="str">
            <v>KETERANGAN</v>
          </cell>
        </row>
        <row r="1086">
          <cell r="A1086" t="str">
            <v xml:space="preserve">   2.c.</v>
          </cell>
          <cell r="C1086" t="str">
            <v>DUMP TRUCK</v>
          </cell>
          <cell r="G1086" t="str">
            <v>(E08)</v>
          </cell>
        </row>
        <row r="1087">
          <cell r="C1087" t="str">
            <v>Sebagai alat pengangkut bahan di lokasi pekerjaan,</v>
          </cell>
        </row>
        <row r="1088">
          <cell r="C1088" t="str">
            <v>Dump Truck melayani alat Asphalt Sprayer.</v>
          </cell>
        </row>
        <row r="1089">
          <cell r="C1089" t="str">
            <v>Kap. Prod. / jam =</v>
          </cell>
          <cell r="D1089" t="str">
            <v>sama dengan Asphalt Sprayer</v>
          </cell>
          <cell r="G1089" t="str">
            <v>Q3</v>
          </cell>
          <cell r="H1089">
            <v>352.75</v>
          </cell>
          <cell r="I1089" t="str">
            <v>liter</v>
          </cell>
        </row>
        <row r="1091">
          <cell r="C1091" t="str">
            <v>Koefisien Alat / Ltr</v>
          </cell>
          <cell r="D1091" t="str">
            <v xml:space="preserve"> =  1  :  Q3</v>
          </cell>
          <cell r="G1091" t="str">
            <v>(E08)</v>
          </cell>
          <cell r="H1091">
            <v>2.8348688873139618E-3</v>
          </cell>
          <cell r="I1091" t="str">
            <v>Jam</v>
          </cell>
        </row>
        <row r="1093">
          <cell r="A1093" t="str">
            <v xml:space="preserve">   3.</v>
          </cell>
          <cell r="C1093" t="str">
            <v>TENAGA</v>
          </cell>
        </row>
        <row r="1094">
          <cell r="C1094" t="str">
            <v>Produksi menentukan : ASPHALT SPRAYER</v>
          </cell>
          <cell r="G1094" t="str">
            <v>Q4</v>
          </cell>
          <cell r="H1094">
            <v>352.75</v>
          </cell>
          <cell r="I1094" t="str">
            <v>liter</v>
          </cell>
        </row>
        <row r="1095">
          <cell r="C1095" t="str">
            <v>Produksi Lapis Resap Pengikat / hari  =  Tk x Q4</v>
          </cell>
          <cell r="G1095" t="str">
            <v>Qt</v>
          </cell>
          <cell r="H1095">
            <v>2469.25</v>
          </cell>
          <cell r="I1095" t="str">
            <v>liter</v>
          </cell>
        </row>
        <row r="1096">
          <cell r="C1096" t="str">
            <v>Kebutuhan tenaga :</v>
          </cell>
        </row>
        <row r="1097">
          <cell r="D1097" t="str">
            <v>- Pekerja</v>
          </cell>
          <cell r="G1097" t="str">
            <v>P</v>
          </cell>
          <cell r="H1097">
            <v>10</v>
          </cell>
          <cell r="I1097" t="str">
            <v>orang</v>
          </cell>
        </row>
        <row r="1098">
          <cell r="D1098" t="str">
            <v>- Mandor</v>
          </cell>
          <cell r="G1098" t="str">
            <v>M</v>
          </cell>
          <cell r="H1098">
            <v>2</v>
          </cell>
          <cell r="I1098" t="str">
            <v>orang</v>
          </cell>
        </row>
        <row r="1100">
          <cell r="C1100" t="str">
            <v>Koefisien tenaga / liter   :</v>
          </cell>
        </row>
        <row r="1101">
          <cell r="D1101" t="str">
            <v>- Pekerja</v>
          </cell>
          <cell r="E1101" t="str">
            <v>= (Tk x P) : Qt</v>
          </cell>
          <cell r="G1101" t="str">
            <v>(L01)</v>
          </cell>
          <cell r="H1101">
            <v>2.8348688873139617E-2</v>
          </cell>
          <cell r="I1101" t="str">
            <v>Jam</v>
          </cell>
        </row>
        <row r="1102">
          <cell r="D1102" t="str">
            <v>- Mandor</v>
          </cell>
          <cell r="E1102" t="str">
            <v>= (Tk x M) : Qt</v>
          </cell>
          <cell r="G1102" t="str">
            <v>(L03)</v>
          </cell>
          <cell r="H1102">
            <v>5.6697377746279237E-3</v>
          </cell>
          <cell r="I1102" t="str">
            <v>Jam</v>
          </cell>
        </row>
        <row r="1104">
          <cell r="A1104" t="str">
            <v>4.</v>
          </cell>
          <cell r="C1104" t="str">
            <v>HARGA DASAR SATUAN UPAH, BAHAN DAN ALAT</v>
          </cell>
        </row>
        <row r="1105">
          <cell r="C1105" t="str">
            <v>Lihat lampiran.</v>
          </cell>
        </row>
        <row r="1107">
          <cell r="A1107" t="str">
            <v>5.</v>
          </cell>
          <cell r="C1107" t="str">
            <v>ANALISA HARGA SATUAN PEKERJAAN</v>
          </cell>
        </row>
        <row r="1108">
          <cell r="C1108" t="str">
            <v>Lihat perhitungan dalam FORMULIR STANDAR UNTUK</v>
          </cell>
        </row>
        <row r="1109">
          <cell r="C1109" t="str">
            <v>PEREKEMAN ANALISA MASING-MASING HARGA</v>
          </cell>
        </row>
        <row r="1110">
          <cell r="C1110" t="str">
            <v>SATUAN.</v>
          </cell>
        </row>
        <row r="1111">
          <cell r="C1111" t="str">
            <v>Didapat Harga Satuan Pekerjaan :</v>
          </cell>
        </row>
        <row r="1113">
          <cell r="C1113" t="str">
            <v xml:space="preserve">Rp.  </v>
          </cell>
          <cell r="D1113">
            <v>3141.7696523411346</v>
          </cell>
          <cell r="E1113" t="str">
            <v xml:space="preserve"> / liter.</v>
          </cell>
        </row>
        <row r="1116">
          <cell r="A1116" t="str">
            <v>6.</v>
          </cell>
          <cell r="C1116" t="str">
            <v>WAKTU PELAKSANAAN YANG DIPERLUKAN</v>
          </cell>
        </row>
        <row r="1117">
          <cell r="C1117" t="str">
            <v>Waktu pelaksanaan</v>
          </cell>
          <cell r="D1117" t="str">
            <v>:  . . . . . . .  bulan</v>
          </cell>
        </row>
        <row r="1119">
          <cell r="A1119" t="str">
            <v>7.</v>
          </cell>
          <cell r="C1119" t="str">
            <v>VOLUME PEKERJAAN YANG DIPERLUKAN</v>
          </cell>
        </row>
        <row r="1120">
          <cell r="C1120" t="str">
            <v>Volume pekerjaan  :</v>
          </cell>
          <cell r="D1120">
            <v>1</v>
          </cell>
          <cell r="E1120" t="str">
            <v>Liter</v>
          </cell>
        </row>
      </sheetData>
      <sheetData sheetId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3-DIV5"/>
      <sheetName val="3_DIV5"/>
      <sheetName val="5-Peralatan"/>
      <sheetName val="3-DIV4"/>
      <sheetName val="K-500"/>
      <sheetName val="4-Basic Price"/>
      <sheetName val="HK"/>
    </sheetNames>
    <sheetDataSet>
      <sheetData sheetId="0">
        <row r="1">
          <cell r="A1" t="str">
            <v>ITEM PEMBAYARAN NO.</v>
          </cell>
          <cell r="D1" t="str">
            <v>:  5.1 (1)</v>
          </cell>
          <cell r="J1" t="str">
            <v>Analisa EI-511</v>
          </cell>
          <cell r="T1" t="str">
            <v>Analisa EI-511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 xml:space="preserve">:  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 xml:space="preserve">:  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 xml:space="preserve">:  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 xml:space="preserve">:  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5.1 (1)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</v>
          </cell>
          <cell r="T13" t="str">
            <v>:</v>
          </cell>
          <cell r="U13">
            <v>304732.36582799954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>
            <v>7.251312267724303E-3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Proporsi Campuran :</v>
          </cell>
          <cell r="D17" t="str">
            <v>- Agregat Kasar</v>
          </cell>
          <cell r="G17" t="str">
            <v>Ak</v>
          </cell>
          <cell r="H17">
            <v>55</v>
          </cell>
          <cell r="I17" t="str">
            <v>%</v>
          </cell>
          <cell r="J17" t="str">
            <v xml:space="preserve"> Gradasi harus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D18" t="str">
            <v>- Agregat Halus</v>
          </cell>
          <cell r="G18" t="str">
            <v>Ah</v>
          </cell>
          <cell r="H18">
            <v>45</v>
          </cell>
          <cell r="I18" t="str">
            <v>%</v>
          </cell>
          <cell r="J18" t="str">
            <v xml:space="preserve"> memenuhi Spec.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 t="str">
            <v>II.</v>
          </cell>
          <cell r="C19" t="str">
            <v>URUTAN KERJA</v>
          </cell>
          <cell r="R19" t="str">
            <v>(Rp.)</v>
          </cell>
          <cell r="S19" t="str">
            <v>(Rp.)</v>
          </cell>
        </row>
        <row r="20">
          <cell r="A20">
            <v>1</v>
          </cell>
          <cell r="C20" t="str">
            <v>Wheel Loader mencampur dan memuat Agregat ke</v>
          </cell>
        </row>
        <row r="21">
          <cell r="C21" t="str">
            <v>dalam Dump Truck di Base Camp</v>
          </cell>
        </row>
        <row r="22">
          <cell r="A22">
            <v>2</v>
          </cell>
          <cell r="C22" t="str">
            <v>Dump Truck mengangkut Agregat ke lokasi</v>
          </cell>
          <cell r="L22" t="str">
            <v>A.</v>
          </cell>
          <cell r="N22" t="str">
            <v>TENAGA</v>
          </cell>
        </row>
        <row r="23">
          <cell r="C23" t="str">
            <v>pekerjaan dan dihampar dengan Motor Grader</v>
          </cell>
        </row>
        <row r="24">
          <cell r="A24">
            <v>3</v>
          </cell>
          <cell r="C24" t="str">
            <v>Hamparan Agregat dibasahi dengan Water Tank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C25" t="str">
            <v>Truck sebelum dipadatkan dengan Tandem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Roller dan Pneumatic Tire Roller</v>
          </cell>
        </row>
        <row r="27">
          <cell r="A27">
            <v>4</v>
          </cell>
          <cell r="C27" t="str">
            <v>Selama pemadatan,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A30" t="str">
            <v>III.</v>
          </cell>
          <cell r="C30" t="str">
            <v>PEMAKAIAN BAHAN, ALAT DAN TENAGA</v>
          </cell>
          <cell r="L30" t="str">
            <v>B.</v>
          </cell>
          <cell r="N30" t="str">
            <v>BAHAN</v>
          </cell>
        </row>
        <row r="32">
          <cell r="A32" t="str">
            <v xml:space="preserve">   1.</v>
          </cell>
          <cell r="C32" t="str">
            <v>BAHAN</v>
          </cell>
          <cell r="L32" t="str">
            <v>1.</v>
          </cell>
          <cell r="N32" t="str">
            <v>Agregat Kasar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C33" t="str">
            <v>- Agregat Kasar</v>
          </cell>
          <cell r="D33" t="str">
            <v>=  Ak x 1 M3 x Fk</v>
          </cell>
          <cell r="G33" t="str">
            <v>M03</v>
          </cell>
          <cell r="H33">
            <v>0.66</v>
          </cell>
          <cell r="I33" t="str">
            <v>M3</v>
          </cell>
          <cell r="L33" t="str">
            <v>2.</v>
          </cell>
          <cell r="N33" t="str">
            <v>Agregat Halus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Halus</v>
          </cell>
          <cell r="D34" t="str">
            <v>=  Ah x 1 M3 x Fk</v>
          </cell>
          <cell r="G34" t="str">
            <v>M04</v>
          </cell>
          <cell r="H34">
            <v>0.54</v>
          </cell>
          <cell r="I34" t="str">
            <v>M3</v>
          </cell>
        </row>
        <row r="36">
          <cell r="A36" t="str">
            <v xml:space="preserve">   2.</v>
          </cell>
          <cell r="C36" t="str">
            <v>ALAT</v>
          </cell>
        </row>
        <row r="37">
          <cell r="A37" t="str">
            <v xml:space="preserve">   2.a.</v>
          </cell>
          <cell r="C37" t="str">
            <v>WHEEL LOADER</v>
          </cell>
          <cell r="G37" t="str">
            <v>(E15)</v>
          </cell>
        </row>
        <row r="38">
          <cell r="C38" t="str">
            <v>Kapasitas bucket</v>
          </cell>
          <cell r="G38" t="str">
            <v>V</v>
          </cell>
          <cell r="H38">
            <v>1.5</v>
          </cell>
          <cell r="I38" t="str">
            <v>M3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Faktor bucket</v>
          </cell>
          <cell r="G39" t="str">
            <v>Fb</v>
          </cell>
          <cell r="H39">
            <v>0.9</v>
          </cell>
          <cell r="I39" t="str">
            <v>-</v>
          </cell>
        </row>
        <row r="40">
          <cell r="C40" t="str">
            <v>Faktor Efisiensi alat</v>
          </cell>
          <cell r="G40" t="str">
            <v>Fa</v>
          </cell>
          <cell r="H40">
            <v>0.83</v>
          </cell>
          <cell r="I40" t="str">
            <v>-</v>
          </cell>
          <cell r="L40" t="str">
            <v>C.</v>
          </cell>
          <cell r="N40" t="str">
            <v>PERALATAN</v>
          </cell>
        </row>
        <row r="41">
          <cell r="C41" t="str">
            <v>Waktu Siklus :</v>
          </cell>
          <cell r="G41" t="str">
            <v>Ts1</v>
          </cell>
          <cell r="L41" t="str">
            <v>1.</v>
          </cell>
          <cell r="N41" t="str">
            <v>Wheel Loader</v>
          </cell>
          <cell r="O41" t="str">
            <v>(E15)</v>
          </cell>
          <cell r="P41" t="str">
            <v>jam</v>
          </cell>
          <cell r="Q41">
            <v>3.5698348951360995E-2</v>
          </cell>
          <cell r="R41">
            <v>163808.13869490434</v>
          </cell>
          <cell r="U41">
            <v>5847.680096203635</v>
          </cell>
        </row>
        <row r="42">
          <cell r="C42" t="str">
            <v>- Mencampur</v>
          </cell>
          <cell r="G42" t="str">
            <v>T1</v>
          </cell>
          <cell r="H42">
            <v>1.5</v>
          </cell>
          <cell r="I42" t="str">
            <v>menit</v>
          </cell>
          <cell r="L42" t="str">
            <v>2.</v>
          </cell>
          <cell r="N42" t="str">
            <v>Dump Truck</v>
          </cell>
          <cell r="O42" t="str">
            <v>(E09)</v>
          </cell>
          <cell r="P42" t="str">
            <v>jam</v>
          </cell>
          <cell r="Q42">
            <v>0.14542063837680036</v>
          </cell>
          <cell r="R42">
            <v>70230.073977639215</v>
          </cell>
          <cell r="U42">
            <v>10212.90219107821</v>
          </cell>
        </row>
        <row r="43">
          <cell r="C43" t="str">
            <v>- Memuat dan lain-lain</v>
          </cell>
          <cell r="G43" t="str">
            <v>T2</v>
          </cell>
          <cell r="H43">
            <v>0.5</v>
          </cell>
          <cell r="I43" t="str">
            <v>menit</v>
          </cell>
          <cell r="L43" t="str">
            <v>3.</v>
          </cell>
          <cell r="N43" t="str">
            <v>Motor Grader</v>
          </cell>
          <cell r="O43" t="str">
            <v>(E13)</v>
          </cell>
          <cell r="P43" t="str">
            <v>jam</v>
          </cell>
          <cell r="Q43">
            <v>1.1713520749665328E-2</v>
          </cell>
          <cell r="R43">
            <v>201666.62574070093</v>
          </cell>
          <cell r="U43">
            <v>2362.2262051286921</v>
          </cell>
        </row>
        <row r="44">
          <cell r="G44" t="str">
            <v>Ts1</v>
          </cell>
          <cell r="H44">
            <v>2</v>
          </cell>
          <cell r="I44" t="str">
            <v>menit</v>
          </cell>
          <cell r="L44" t="str">
            <v>4.</v>
          </cell>
          <cell r="N44" t="str">
            <v>Vibratory Roller</v>
          </cell>
          <cell r="O44" t="str">
            <v>(E19)</v>
          </cell>
          <cell r="P44" t="str">
            <v>jam</v>
          </cell>
          <cell r="Q44">
            <v>1.7849174475680501E-2</v>
          </cell>
          <cell r="R44">
            <v>234734.82748629327</v>
          </cell>
          <cell r="U44">
            <v>4189.8228913216117</v>
          </cell>
        </row>
        <row r="45">
          <cell r="L45" t="str">
            <v>5.</v>
          </cell>
          <cell r="N45" t="str">
            <v>P. Tyre Roller</v>
          </cell>
          <cell r="O45" t="str">
            <v>(E18)</v>
          </cell>
          <cell r="P45" t="str">
            <v>jam</v>
          </cell>
          <cell r="Q45">
            <v>4.2838018741633201E-3</v>
          </cell>
          <cell r="R45">
            <v>113384.24751021285</v>
          </cell>
          <cell r="U45">
            <v>485.71565198484757</v>
          </cell>
        </row>
        <row r="46">
          <cell r="C46" t="str">
            <v>Kap. Prod. / jam =</v>
          </cell>
          <cell r="D46" t="str">
            <v>V x Fb x Fa x 60</v>
          </cell>
          <cell r="G46" t="str">
            <v>Q1</v>
          </cell>
          <cell r="H46">
            <v>28.012500000000003</v>
          </cell>
          <cell r="I46" t="str">
            <v>M3</v>
          </cell>
          <cell r="L46" t="str">
            <v>6.</v>
          </cell>
          <cell r="N46" t="str">
            <v>Water Tanker</v>
          </cell>
          <cell r="O46" t="str">
            <v>(E23)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D47" t="str">
            <v>Fk x Ts1</v>
          </cell>
          <cell r="L47" t="str">
            <v>7.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C48" t="str">
            <v>Koefisien Alat / M3</v>
          </cell>
          <cell r="D48" t="str">
            <v xml:space="preserve"> =  1  :  Q1</v>
          </cell>
          <cell r="G48" t="str">
            <v>(E15)</v>
          </cell>
          <cell r="H48">
            <v>3.5698348951360995E-2</v>
          </cell>
          <cell r="I48" t="str">
            <v>jam</v>
          </cell>
        </row>
        <row r="49">
          <cell r="Q49" t="str">
            <v xml:space="preserve">JUMLAH HARGA PERALATAN   </v>
          </cell>
          <cell r="U49">
            <v>24586.430098557481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(E09)</v>
          </cell>
        </row>
        <row r="51">
          <cell r="C51" t="str">
            <v>Kapasitas bak</v>
          </cell>
          <cell r="G51" t="str">
            <v>V</v>
          </cell>
          <cell r="H51">
            <v>6</v>
          </cell>
          <cell r="I51" t="str">
            <v>M3</v>
          </cell>
          <cell r="L51" t="str">
            <v>D.</v>
          </cell>
          <cell r="N51" t="str">
            <v>JUMLAH HARGA TENAGA, BAHAN DAN PERALATAN  ( A + B + C )</v>
          </cell>
          <cell r="U51">
            <v>277029.42347999959</v>
          </cell>
        </row>
        <row r="52">
          <cell r="C52" t="str">
            <v>Faktor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E.</v>
          </cell>
          <cell r="N52" t="str">
            <v>OVERHEAD &amp; PROFIT</v>
          </cell>
          <cell r="P52">
            <v>10</v>
          </cell>
          <cell r="Q52" t="str">
            <v>%  x  D</v>
          </cell>
          <cell r="U52">
            <v>27702.94234799996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F.</v>
          </cell>
          <cell r="N53" t="str">
            <v>HARGA SATUAN PEKERJAAN  ( D + E )</v>
          </cell>
          <cell r="U53">
            <v>304732.36582799954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Note: 1</v>
          </cell>
          <cell r="N54" t="str">
            <v>SATUAN dapat berdasarkan atas jam operasi untuk Tenaga Kerja dan Peralatan, volume dan/atau ukuran</v>
          </cell>
        </row>
        <row r="55">
          <cell r="C55" t="str">
            <v>Waktu Siklus  :  - Waktu memuat = V : Q1 x 60</v>
          </cell>
          <cell r="G55" t="str">
            <v>T1</v>
          </cell>
          <cell r="H55">
            <v>12.851405622489958</v>
          </cell>
          <cell r="I55" t="str">
            <v>menit</v>
          </cell>
          <cell r="N55" t="str">
            <v>berat untuk bahan-bahan.</v>
          </cell>
        </row>
        <row r="56">
          <cell r="C56" t="str">
            <v>- Waktu tempuh isi  =  (L : v1) x 60 menit</v>
          </cell>
          <cell r="G56" t="str">
            <v>T2</v>
          </cell>
          <cell r="H56">
            <v>11.633333333333333</v>
          </cell>
          <cell r="I56" t="str">
            <v>menit</v>
          </cell>
          <cell r="L56">
            <v>2</v>
          </cell>
          <cell r="N56" t="str">
            <v>Kuantitas satuan adalah kuantitas setiap komponen untuk menyelesaikan satu satuan pekerjaan dari nomor</v>
          </cell>
        </row>
        <row r="57">
          <cell r="C57" t="str">
            <v>- Waktu tempuh kosong  =  (L : v2) x 60 menit</v>
          </cell>
          <cell r="G57" t="str">
            <v>T3</v>
          </cell>
          <cell r="H57">
            <v>8.7249999999999996</v>
          </cell>
          <cell r="I57" t="str">
            <v>menit</v>
          </cell>
          <cell r="N57" t="str">
            <v>mata pembayaran.</v>
          </cell>
        </row>
        <row r="58">
          <cell r="C58" t="str">
            <v>- Dump dan lain-lain</v>
          </cell>
          <cell r="G58" t="str">
            <v>T4</v>
          </cell>
          <cell r="H58">
            <v>3</v>
          </cell>
          <cell r="I58" t="str">
            <v>menit</v>
          </cell>
          <cell r="L58">
            <v>3</v>
          </cell>
          <cell r="N58" t="str">
            <v>Biaya satuan untuk peralatan sudah termasuk bahan bakar, bahan habis dipakai dan operator.</v>
          </cell>
        </row>
        <row r="59">
          <cell r="G59" t="str">
            <v>Ts2</v>
          </cell>
          <cell r="H59">
            <v>36.20973895582329</v>
          </cell>
          <cell r="I59" t="str">
            <v>menit</v>
          </cell>
          <cell r="L59">
            <v>4</v>
          </cell>
          <cell r="N59" t="str">
            <v>Biaya satuan sudah termasuk pengeluaran untuk seluruh pajak yang berkaitan (tetapi tidak termasuk PPN</v>
          </cell>
        </row>
        <row r="60">
          <cell r="N60" t="str">
            <v>yang dibayar dari kontrak) dan biaya-biaya lainnya.</v>
          </cell>
        </row>
        <row r="61">
          <cell r="J61" t="str">
            <v>Berlanjut ke hal. berikut</v>
          </cell>
        </row>
        <row r="62">
          <cell r="A62" t="str">
            <v>ITEM PEMBAYARAN NO.</v>
          </cell>
          <cell r="D62" t="str">
            <v>:  5.1 (1)</v>
          </cell>
          <cell r="J62" t="str">
            <v>Analisa EI-511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Kap. Prod. / jam =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</v>
          </cell>
          <cell r="D72" t="str">
            <v xml:space="preserve"> =  1  :  Q2</v>
          </cell>
          <cell r="G72" t="str">
            <v>(E09)</v>
          </cell>
          <cell r="H72">
            <v>0.14542063837680036</v>
          </cell>
          <cell r="I72" t="str">
            <v>jam</v>
          </cell>
        </row>
        <row r="74">
          <cell r="A74" t="str">
            <v xml:space="preserve">   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KM/jam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 xml:space="preserve"> 3 x pp</v>
          </cell>
        </row>
        <row r="80">
          <cell r="C80" t="str">
            <v>Waktu Siklus :</v>
          </cell>
          <cell r="G80" t="str">
            <v>Ts3</v>
          </cell>
        </row>
        <row r="81">
          <cell r="C81" t="str">
            <v>- Perataan 1 lintasan  =  Lh : (v x 1000) x 60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 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 1  : 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 xml:space="preserve">   2.d.</v>
          </cell>
          <cell r="C89" t="str">
            <v>VIBRATORY ROLLER</v>
          </cell>
          <cell r="G89" t="str">
            <v>(E19)</v>
          </cell>
        </row>
        <row r="90">
          <cell r="C90" t="str">
            <v>Kecepatan rata-rata alat</v>
          </cell>
          <cell r="G90" t="str">
            <v>v</v>
          </cell>
          <cell r="H90">
            <v>3</v>
          </cell>
          <cell r="I90" t="str">
            <v>KM/jam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 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 1  :  Q4</v>
          </cell>
          <cell r="G97" t="str">
            <v>(E19)</v>
          </cell>
          <cell r="H97">
            <v>1.7849174475680501E-2</v>
          </cell>
          <cell r="I97" t="str">
            <v>jam</v>
          </cell>
        </row>
        <row r="99">
          <cell r="A99" t="str">
            <v xml:space="preserve">   2.e.</v>
          </cell>
          <cell r="C99" t="str">
            <v>PNEUMATIC TIRE ROLLER</v>
          </cell>
          <cell r="G99" t="str">
            <v>(E18)</v>
          </cell>
        </row>
        <row r="100">
          <cell r="C100" t="str">
            <v>Kecepatan rata-rata alat</v>
          </cell>
          <cell r="G100" t="str">
            <v>v</v>
          </cell>
          <cell r="H100">
            <v>5</v>
          </cell>
          <cell r="I100" t="str">
            <v>KM/jam</v>
          </cell>
        </row>
        <row r="101">
          <cell r="C101" t="str">
            <v>Lebar efektif pemadatan</v>
          </cell>
          <cell r="G101" t="str">
            <v>b</v>
          </cell>
          <cell r="H101">
            <v>1.5</v>
          </cell>
          <cell r="I101" t="str">
            <v>M</v>
          </cell>
        </row>
        <row r="102">
          <cell r="C102" t="str">
            <v>Jumlah lintasan</v>
          </cell>
          <cell r="G102" t="str">
            <v>n</v>
          </cell>
          <cell r="H102">
            <v>4</v>
          </cell>
          <cell r="I102" t="str">
            <v>lintasan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 Prod. / jam =</v>
          </cell>
          <cell r="D105" t="str">
            <v>(v x 1000) x b x t x Fa</v>
          </cell>
          <cell r="G105" t="str">
            <v>Q5</v>
          </cell>
          <cell r="H105">
            <v>233.4375</v>
          </cell>
          <cell r="I105" t="str">
            <v>M3</v>
          </cell>
        </row>
        <row r="106">
          <cell r="D106" t="str">
            <v>n</v>
          </cell>
        </row>
        <row r="107">
          <cell r="C107" t="str">
            <v>Koefisien Alat / M3</v>
          </cell>
          <cell r="D107" t="str">
            <v xml:space="preserve"> =  1  :  Q5</v>
          </cell>
          <cell r="G107" t="str">
            <v>(E18)</v>
          </cell>
          <cell r="H107">
            <v>4.2838018741633201E-3</v>
          </cell>
          <cell r="I107" t="str">
            <v>jam</v>
          </cell>
        </row>
        <row r="109">
          <cell r="A109" t="str">
            <v xml:space="preserve">   2.f.</v>
          </cell>
          <cell r="C109" t="str">
            <v>WATER TANK TRUCK</v>
          </cell>
          <cell r="G109" t="str">
            <v>(E23)</v>
          </cell>
        </row>
        <row r="110">
          <cell r="C110" t="str">
            <v>Volume tanki air</v>
          </cell>
          <cell r="G110" t="str">
            <v>V</v>
          </cell>
          <cell r="H110">
            <v>4</v>
          </cell>
          <cell r="I110" t="str">
            <v>M3</v>
          </cell>
        </row>
        <row r="111">
          <cell r="C111" t="str">
            <v>Kebutuhan air / M3 agregat padat</v>
          </cell>
          <cell r="G111" t="str">
            <v>Wc</v>
          </cell>
          <cell r="H111">
            <v>7.0000000000000007E-2</v>
          </cell>
          <cell r="I111" t="str">
            <v>M3</v>
          </cell>
        </row>
        <row r="112">
          <cell r="C112" t="str">
            <v>Pengisian tanki / jam</v>
          </cell>
          <cell r="G112" t="str">
            <v>n</v>
          </cell>
          <cell r="H112">
            <v>1</v>
          </cell>
          <cell r="I112" t="str">
            <v>kali</v>
          </cell>
        </row>
        <row r="113">
          <cell r="C113" t="str">
            <v>Faktor Efisiensi alat</v>
          </cell>
          <cell r="G113" t="str">
            <v>Fa</v>
          </cell>
          <cell r="H113">
            <v>0.83</v>
          </cell>
          <cell r="I113" t="str">
            <v>-</v>
          </cell>
        </row>
        <row r="115">
          <cell r="C115" t="str">
            <v>Kap. Prod. / jam =</v>
          </cell>
          <cell r="D115" t="str">
            <v>V x n x Fa</v>
          </cell>
          <cell r="G115" t="str">
            <v>Q6</v>
          </cell>
          <cell r="H115">
            <v>47.428571428571423</v>
          </cell>
          <cell r="I115" t="str">
            <v>M3</v>
          </cell>
        </row>
        <row r="116">
          <cell r="D116" t="str">
            <v>Wc</v>
          </cell>
        </row>
        <row r="117">
          <cell r="C117" t="str">
            <v>Koefisien Alat / M3</v>
          </cell>
          <cell r="D117" t="str">
            <v xml:space="preserve"> =  1  :  Q6</v>
          </cell>
          <cell r="G117" t="str">
            <v>(E23)</v>
          </cell>
          <cell r="H117">
            <v>2.1084337349397592E-2</v>
          </cell>
          <cell r="I117" t="str">
            <v>jam</v>
          </cell>
        </row>
        <row r="120">
          <cell r="J120" t="str">
            <v>Berlanjut ke hal. berikut</v>
          </cell>
        </row>
        <row r="121">
          <cell r="A121" t="str">
            <v>ITEM PEMBAYARAN NO.</v>
          </cell>
          <cell r="D121" t="str">
            <v>:  5.1 (1)</v>
          </cell>
          <cell r="J121" t="str">
            <v>Analisa EI-511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2.g.</v>
          </cell>
          <cell r="C129" t="str">
            <v>ALAT BANTU</v>
          </cell>
          <cell r="J129" t="str">
            <v xml:space="preserve"> Lump Sum</v>
          </cell>
        </row>
        <row r="130">
          <cell r="C130" t="str">
            <v>Diperlukan   :</v>
          </cell>
        </row>
        <row r="131">
          <cell r="C131" t="str">
            <v>- Kereta dorong</v>
          </cell>
          <cell r="D131" t="str">
            <v>=  2  buah.</v>
          </cell>
        </row>
        <row r="132">
          <cell r="C132" t="str">
            <v>- Sekop</v>
          </cell>
          <cell r="D132" t="str">
            <v>=  3  buah.</v>
          </cell>
        </row>
        <row r="133">
          <cell r="C133" t="str">
            <v>- Garpu</v>
          </cell>
          <cell r="D133" t="str">
            <v>=  2  buah.</v>
          </cell>
        </row>
        <row r="135">
          <cell r="A135" t="str">
            <v xml:space="preserve">   3.</v>
          </cell>
          <cell r="C135" t="str">
            <v>TENAGA</v>
          </cell>
        </row>
        <row r="136">
          <cell r="C136" t="str">
            <v>Produksi menentukan : WHEEL LOADER</v>
          </cell>
          <cell r="G136" t="str">
            <v>Q1</v>
          </cell>
          <cell r="H136">
            <v>28.012500000000003</v>
          </cell>
          <cell r="I136" t="str">
            <v>M3/jam</v>
          </cell>
        </row>
        <row r="137">
          <cell r="C137" t="str">
            <v>Produksi agregat / hari  =  Tk x Q1</v>
          </cell>
          <cell r="G137" t="str">
            <v>Qt</v>
          </cell>
          <cell r="H137">
            <v>196.08750000000003</v>
          </cell>
          <cell r="I137" t="str">
            <v>M3</v>
          </cell>
        </row>
        <row r="138">
          <cell r="C138" t="str">
            <v>Kebutuhan tenaga :</v>
          </cell>
        </row>
        <row r="139">
          <cell r="D139" t="str">
            <v>- Pekerja</v>
          </cell>
          <cell r="G139" t="str">
            <v>P</v>
          </cell>
          <cell r="H139">
            <v>7</v>
          </cell>
          <cell r="I139" t="str">
            <v>orang</v>
          </cell>
        </row>
        <row r="140">
          <cell r="D140" t="str">
            <v>- Mandor</v>
          </cell>
          <cell r="G140" t="str">
            <v>M</v>
          </cell>
          <cell r="H140">
            <v>1</v>
          </cell>
          <cell r="I140" t="str">
            <v>orang</v>
          </cell>
        </row>
        <row r="142">
          <cell r="C142" t="str">
            <v>Koefisien tenaga / M3   :</v>
          </cell>
        </row>
        <row r="143">
          <cell r="D143" t="str">
            <v>- Pekerja</v>
          </cell>
          <cell r="E143" t="str">
            <v>= (Tk x P) : Qt</v>
          </cell>
          <cell r="G143" t="str">
            <v>(L01)</v>
          </cell>
          <cell r="H143">
            <v>0.24988844265952695</v>
          </cell>
          <cell r="I143" t="str">
            <v>jam</v>
          </cell>
        </row>
        <row r="144">
          <cell r="D144" t="str">
            <v>- Mandor</v>
          </cell>
          <cell r="E144" t="str">
            <v>= (Tk x M) : Qt</v>
          </cell>
          <cell r="G144" t="str">
            <v>(L03)</v>
          </cell>
          <cell r="H144">
            <v>3.5698348951360995E-2</v>
          </cell>
          <cell r="I144" t="str">
            <v>jam</v>
          </cell>
        </row>
        <row r="146">
          <cell r="A146" t="str">
            <v>4.</v>
          </cell>
          <cell r="C146" t="str">
            <v>HARGA DASAR SATUAN UPAH, BAHAN DAN ALAT</v>
          </cell>
        </row>
        <row r="147">
          <cell r="C147" t="str">
            <v>Lihat lampiran.</v>
          </cell>
        </row>
        <row r="149">
          <cell r="A149" t="str">
            <v>5.</v>
          </cell>
          <cell r="C149" t="str">
            <v>ANALISA HARGA SATUAN PEKERJAAN</v>
          </cell>
        </row>
        <row r="150">
          <cell r="C150" t="str">
            <v>Lihat perhitungan dalam FORMULIR STANDAR UNTUK</v>
          </cell>
        </row>
        <row r="151">
          <cell r="C151" t="str">
            <v>PEREKAMAN ANALISA MASING-MASING HARGA</v>
          </cell>
        </row>
        <row r="152">
          <cell r="C152" t="str">
            <v>SATUAN.</v>
          </cell>
        </row>
        <row r="153">
          <cell r="C153" t="str">
            <v>Didapat Harga Satuan Pekerjaan :</v>
          </cell>
        </row>
        <row r="155">
          <cell r="C155" t="str">
            <v xml:space="preserve">Rp.  </v>
          </cell>
          <cell r="D155">
            <v>304732.36582799954</v>
          </cell>
          <cell r="E155" t="str">
            <v xml:space="preserve"> / M3.</v>
          </cell>
        </row>
        <row r="158">
          <cell r="A158" t="str">
            <v>6.</v>
          </cell>
          <cell r="C158" t="str">
            <v>WAKTU PELAKSANAAN YANG DIPERLUKAN</v>
          </cell>
        </row>
        <row r="159">
          <cell r="C159" t="str">
            <v>Masa Pelaksanaan :</v>
          </cell>
          <cell r="D159" t="str">
            <v>. . . . . . . . . . . .</v>
          </cell>
          <cell r="E159" t="str">
            <v>bulan</v>
          </cell>
        </row>
        <row r="161">
          <cell r="A161" t="str">
            <v>7.</v>
          </cell>
          <cell r="C161" t="str">
            <v>VOLUME PEKERJAAN YANG DIPERLUKAN</v>
          </cell>
        </row>
        <row r="162">
          <cell r="C162" t="str">
            <v>Volume pekerjaan  :</v>
          </cell>
          <cell r="D162">
            <v>1</v>
          </cell>
          <cell r="E162" t="str">
            <v>M3</v>
          </cell>
        </row>
        <row r="180">
          <cell r="A180" t="str">
            <v>ITEM PEMBAYARAN NO.</v>
          </cell>
          <cell r="D180" t="str">
            <v>:  5.1 (2)</v>
          </cell>
          <cell r="J180" t="str">
            <v>Analisa EI-512</v>
          </cell>
          <cell r="T180" t="str">
            <v>Analisa EI-512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H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 xml:space="preserve">:  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 xml:space="preserve">:  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 xml:space="preserve">:  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 xml:space="preserve">:  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5.1 (2)</v>
          </cell>
          <cell r="R191" t="str">
            <v>PERKIRAAN VOL. PEK.</v>
          </cell>
          <cell r="T191" t="str">
            <v>:</v>
          </cell>
          <cell r="U191">
            <v>1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</v>
          </cell>
          <cell r="T192" t="str">
            <v>:</v>
          </cell>
          <cell r="U192">
            <v>339061.22823589185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>
            <v>8.0681907126475844E-3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Proporsi Campuran :</v>
          </cell>
          <cell r="D196" t="str">
            <v>- Agregat Kasar</v>
          </cell>
          <cell r="G196" t="str">
            <v>Ak</v>
          </cell>
          <cell r="H196">
            <v>35</v>
          </cell>
          <cell r="I196" t="str">
            <v>%</v>
          </cell>
          <cell r="J196" t="str">
            <v xml:space="preserve"> Gradasi harus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D197" t="str">
            <v>- Agregat Halus</v>
          </cell>
          <cell r="G197" t="str">
            <v>Ah</v>
          </cell>
          <cell r="H197">
            <v>20</v>
          </cell>
          <cell r="I197" t="str">
            <v>%</v>
          </cell>
          <cell r="J197" t="str">
            <v xml:space="preserve"> memenuhi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Sirtu</v>
          </cell>
          <cell r="G198" t="str">
            <v>St</v>
          </cell>
          <cell r="H198">
            <v>45</v>
          </cell>
          <cell r="I198" t="str">
            <v>%</v>
          </cell>
          <cell r="J198" t="str">
            <v xml:space="preserve"> Spesifikasi</v>
          </cell>
          <cell r="R198" t="str">
            <v>(Rp.)</v>
          </cell>
          <cell r="S198" t="str">
            <v>(Rp.)</v>
          </cell>
        </row>
        <row r="199">
          <cell r="A199" t="str">
            <v>II.</v>
          </cell>
          <cell r="C199" t="str">
            <v>URUTAN KERJA</v>
          </cell>
        </row>
        <row r="200">
          <cell r="A200">
            <v>1</v>
          </cell>
          <cell r="C200" t="str">
            <v>Wheel Loader mencampur dan memuat Agregat ke</v>
          </cell>
        </row>
        <row r="201">
          <cell r="C201" t="str">
            <v>dalam Dump Truck di Base Camp</v>
          </cell>
          <cell r="L201" t="str">
            <v>A.</v>
          </cell>
          <cell r="N201" t="str">
            <v>TENAGA</v>
          </cell>
        </row>
        <row r="202">
          <cell r="A202">
            <v>2</v>
          </cell>
          <cell r="C202" t="str">
            <v>Dump Truck mengangkut Agregat ke lokasi</v>
          </cell>
        </row>
        <row r="203">
          <cell r="C203" t="str">
            <v>pekerjaan dan dihampar dengan Motor Grader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A204">
            <v>3</v>
          </cell>
          <cell r="C204" t="str">
            <v>Hamparan Agregat dibasahi dengan Water Tank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C205" t="str">
            <v>Truck sebelum dipadatkan dengan Tandem</v>
          </cell>
        </row>
        <row r="206">
          <cell r="C206" t="str">
            <v>Roller dan Pneumatic Tire Roller</v>
          </cell>
        </row>
        <row r="207">
          <cell r="A207">
            <v>4</v>
          </cell>
          <cell r="C207" t="str">
            <v>Selama pemadatan,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0">
          <cell r="A210" t="str">
            <v>III.</v>
          </cell>
          <cell r="C210" t="str">
            <v>PEMAKAIAN BAHAN, ALAT DAN TENAGA</v>
          </cell>
        </row>
        <row r="211">
          <cell r="A211" t="str">
            <v xml:space="preserve">   1.</v>
          </cell>
          <cell r="C211" t="str">
            <v>BAHAN</v>
          </cell>
          <cell r="L211" t="str">
            <v>1.</v>
          </cell>
          <cell r="N211" t="str">
            <v>Agregat Kasar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C212" t="str">
            <v>- Agregat Kasar</v>
          </cell>
          <cell r="D212" t="str">
            <v>=  Ak x 1 M3 x Fk</v>
          </cell>
          <cell r="G212" t="str">
            <v>M03</v>
          </cell>
          <cell r="H212">
            <v>0.42</v>
          </cell>
          <cell r="I212" t="str">
            <v>M3</v>
          </cell>
          <cell r="L212" t="str">
            <v>2.</v>
          </cell>
          <cell r="N212" t="str">
            <v>Agregat Halus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Halus</v>
          </cell>
          <cell r="D213" t="str">
            <v>=  Ah x 1 M3 x Fk</v>
          </cell>
          <cell r="G213" t="str">
            <v>M04</v>
          </cell>
          <cell r="H213">
            <v>0.24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Sirtu</v>
          </cell>
          <cell r="D214" t="str">
            <v>=  St x 1 M3 x Fk</v>
          </cell>
          <cell r="G214" t="str">
            <v>M16</v>
          </cell>
          <cell r="H214">
            <v>0.54</v>
          </cell>
          <cell r="I214" t="str">
            <v>M3</v>
          </cell>
        </row>
        <row r="215">
          <cell r="A215" t="str">
            <v xml:space="preserve">   2.</v>
          </cell>
          <cell r="C215" t="str">
            <v>ALAT</v>
          </cell>
        </row>
        <row r="216">
          <cell r="A216" t="str">
            <v xml:space="preserve">   2.a.</v>
          </cell>
          <cell r="C216" t="str">
            <v>WHEEL LOADER</v>
          </cell>
          <cell r="G216" t="str">
            <v>(E15)</v>
          </cell>
        </row>
        <row r="217">
          <cell r="C217" t="str">
            <v>Kapasitas bucket</v>
          </cell>
          <cell r="G217" t="str">
            <v>V</v>
          </cell>
          <cell r="H217">
            <v>1.5</v>
          </cell>
          <cell r="I217" t="str">
            <v>M3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Faktor bucket</v>
          </cell>
          <cell r="G218" t="str">
            <v>Fb</v>
          </cell>
          <cell r="H218">
            <v>0.9</v>
          </cell>
          <cell r="I218" t="str">
            <v>-</v>
          </cell>
        </row>
        <row r="219">
          <cell r="C219" t="str">
            <v>Faktor Efisiensi alat</v>
          </cell>
          <cell r="G219" t="str">
            <v>Fa</v>
          </cell>
          <cell r="H219">
            <v>0.83</v>
          </cell>
          <cell r="I219" t="str">
            <v>-</v>
          </cell>
          <cell r="L219" t="str">
            <v>C.</v>
          </cell>
          <cell r="N219" t="str">
            <v>PERALATAN</v>
          </cell>
        </row>
        <row r="220">
          <cell r="C220" t="str">
            <v>Waktu Siklus :</v>
          </cell>
          <cell r="G220" t="str">
            <v>Ts1</v>
          </cell>
          <cell r="L220" t="str">
            <v>1.</v>
          </cell>
          <cell r="N220" t="str">
            <v>Wheel Loader</v>
          </cell>
          <cell r="O220" t="str">
            <v>(E15)</v>
          </cell>
          <cell r="P220" t="str">
            <v>jam</v>
          </cell>
          <cell r="Q220">
            <v>3.5698348951360995E-2</v>
          </cell>
          <cell r="R220">
            <v>163808.13869490434</v>
          </cell>
          <cell r="U220">
            <v>5847.680096203635</v>
          </cell>
        </row>
        <row r="221">
          <cell r="C221" t="str">
            <v>- Mencampur</v>
          </cell>
          <cell r="G221" t="str">
            <v>T1</v>
          </cell>
          <cell r="H221">
            <v>1.5</v>
          </cell>
          <cell r="I221" t="str">
            <v>menit</v>
          </cell>
          <cell r="L221" t="str">
            <v>2.</v>
          </cell>
          <cell r="N221" t="str">
            <v>Dump Truck</v>
          </cell>
          <cell r="O221" t="str">
            <v>(E09)</v>
          </cell>
          <cell r="P221" t="str">
            <v>jam</v>
          </cell>
          <cell r="Q221">
            <v>0.14542063837680036</v>
          </cell>
          <cell r="R221">
            <v>70230.073977639215</v>
          </cell>
          <cell r="U221">
            <v>10212.90219107821</v>
          </cell>
        </row>
        <row r="222">
          <cell r="C222" t="str">
            <v>- Memuat dan lain-lain</v>
          </cell>
          <cell r="G222" t="str">
            <v>T2</v>
          </cell>
          <cell r="H222">
            <v>0.5</v>
          </cell>
          <cell r="I222" t="str">
            <v>menit</v>
          </cell>
          <cell r="L222" t="str">
            <v>3.</v>
          </cell>
          <cell r="N222" t="str">
            <v>Motor Grader</v>
          </cell>
          <cell r="O222" t="str">
            <v>(E13)</v>
          </cell>
          <cell r="P222" t="str">
            <v>jam</v>
          </cell>
          <cell r="Q222">
            <v>1.1713520749665328E-2</v>
          </cell>
          <cell r="R222">
            <v>201666.62574070093</v>
          </cell>
          <cell r="U222">
            <v>2362.2262051286921</v>
          </cell>
        </row>
        <row r="223">
          <cell r="G223" t="str">
            <v>Ts1</v>
          </cell>
          <cell r="H223">
            <v>2</v>
          </cell>
          <cell r="I223" t="str">
            <v>menit</v>
          </cell>
          <cell r="L223" t="str">
            <v>4.</v>
          </cell>
          <cell r="N223" t="str">
            <v>Vibratory Roller</v>
          </cell>
          <cell r="O223" t="str">
            <v>(E19)</v>
          </cell>
          <cell r="P223" t="str">
            <v>jam</v>
          </cell>
          <cell r="Q223">
            <v>1.7849174475680501E-2</v>
          </cell>
          <cell r="R223">
            <v>234734.82748629327</v>
          </cell>
          <cell r="U223">
            <v>4189.8228913216117</v>
          </cell>
        </row>
        <row r="224">
          <cell r="L224" t="str">
            <v>5.</v>
          </cell>
          <cell r="N224" t="str">
            <v>P. Tyre Roller</v>
          </cell>
          <cell r="O224" t="str">
            <v>(E18)</v>
          </cell>
          <cell r="P224" t="str">
            <v>jam</v>
          </cell>
          <cell r="Q224">
            <v>4.2838018741633201E-3</v>
          </cell>
          <cell r="R224">
            <v>113384.24751021285</v>
          </cell>
          <cell r="U224">
            <v>485.71565198484757</v>
          </cell>
        </row>
        <row r="225">
          <cell r="C225" t="str">
            <v>Kap. Prod. / jam =</v>
          </cell>
          <cell r="D225" t="str">
            <v>V x Fb x Fa x 60</v>
          </cell>
          <cell r="G225" t="str">
            <v>Q1</v>
          </cell>
          <cell r="H225">
            <v>28.012500000000003</v>
          </cell>
          <cell r="I225" t="str">
            <v>M3</v>
          </cell>
          <cell r="L225" t="str">
            <v>6.</v>
          </cell>
          <cell r="N225" t="str">
            <v>Water Tanker</v>
          </cell>
          <cell r="O225" t="str">
            <v>(E23)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D226" t="str">
            <v>Fk x Ts1</v>
          </cell>
          <cell r="L226" t="str">
            <v>7.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C227" t="str">
            <v>Koefisien Alat / M3</v>
          </cell>
          <cell r="D227" t="str">
            <v xml:space="preserve"> =  1  :  Q1</v>
          </cell>
          <cell r="G227" t="str">
            <v>(E15)</v>
          </cell>
          <cell r="H227">
            <v>3.5698348951360995E-2</v>
          </cell>
          <cell r="I227" t="str">
            <v>jam</v>
          </cell>
        </row>
        <row r="228">
          <cell r="Q228" t="str">
            <v xml:space="preserve">JUMLAH HARGA PERALATAN   </v>
          </cell>
          <cell r="U228">
            <v>24586.430098557481</v>
          </cell>
        </row>
        <row r="229">
          <cell r="A229" t="str">
            <v xml:space="preserve">   2.b.</v>
          </cell>
          <cell r="C229" t="str">
            <v>DUMP TRUCK</v>
          </cell>
          <cell r="G229" t="str">
            <v>(E09)</v>
          </cell>
        </row>
        <row r="230">
          <cell r="C230" t="str">
            <v>Kapasitas bak</v>
          </cell>
          <cell r="G230" t="str">
            <v>V</v>
          </cell>
          <cell r="H230">
            <v>6</v>
          </cell>
          <cell r="I230" t="str">
            <v>M3</v>
          </cell>
          <cell r="L230" t="str">
            <v>D.</v>
          </cell>
          <cell r="N230" t="str">
            <v>JUMLAH HARGA TENAGA, BAHAN DAN PERALATAN  ( A + B + C )</v>
          </cell>
          <cell r="U230">
            <v>308237.48021444713</v>
          </cell>
        </row>
        <row r="231">
          <cell r="C231" t="str">
            <v>Faktor Efisiensi alat</v>
          </cell>
          <cell r="G231" t="str">
            <v>Fa</v>
          </cell>
          <cell r="H231">
            <v>0.83</v>
          </cell>
          <cell r="I231" t="str">
            <v>-</v>
          </cell>
          <cell r="L231" t="str">
            <v>E.</v>
          </cell>
          <cell r="N231" t="str">
            <v>OVERHEAD &amp; PROFIT</v>
          </cell>
          <cell r="P231">
            <v>10</v>
          </cell>
          <cell r="Q231" t="str">
            <v>%  x  D</v>
          </cell>
          <cell r="U231">
            <v>30823.748021444713</v>
          </cell>
        </row>
        <row r="232">
          <cell r="C232" t="str">
            <v>Kecepatan rata-rata bermuatan</v>
          </cell>
          <cell r="G232" t="str">
            <v>v1</v>
          </cell>
          <cell r="H232">
            <v>45</v>
          </cell>
          <cell r="I232" t="str">
            <v>KM/jam</v>
          </cell>
          <cell r="L232" t="str">
            <v>F.</v>
          </cell>
          <cell r="N232" t="str">
            <v>HARGA SATUAN PEKERJAAN  ( D + E )</v>
          </cell>
          <cell r="U232">
            <v>339061.22823589185</v>
          </cell>
        </row>
        <row r="233">
          <cell r="C233" t="str">
            <v>Kecepatan rata-rata kosong</v>
          </cell>
          <cell r="G233" t="str">
            <v>v2</v>
          </cell>
          <cell r="H233">
            <v>60</v>
          </cell>
          <cell r="I233" t="str">
            <v>KM/jam</v>
          </cell>
          <cell r="L233" t="str">
            <v>Note: 1</v>
          </cell>
          <cell r="N233" t="str">
            <v>SATUAN dapat berdasarkan atas jam operasi untuk Tenaga Kerja dan Peralatan, volume dan/atau ukuran</v>
          </cell>
        </row>
        <row r="234">
          <cell r="C234" t="str">
            <v>Waktu Siklus  :  - Waktu memuat = V : Q1 x 60</v>
          </cell>
          <cell r="G234" t="str">
            <v>T1</v>
          </cell>
          <cell r="H234">
            <v>12.851405622489958</v>
          </cell>
          <cell r="I234" t="str">
            <v>menit</v>
          </cell>
          <cell r="N234" t="str">
            <v>berat untuk bahan-bahan.</v>
          </cell>
        </row>
        <row r="235">
          <cell r="C235" t="str">
            <v>- Waktu tempuh isi  =  (L : v1) x 60 menit</v>
          </cell>
          <cell r="G235" t="str">
            <v>T2</v>
          </cell>
          <cell r="H235">
            <v>11.633333333333333</v>
          </cell>
          <cell r="I235" t="str">
            <v>menit</v>
          </cell>
          <cell r="L235">
            <v>2</v>
          </cell>
          <cell r="N235" t="str">
            <v>Kuantitas satuan adalah kuantitas setiap komponen untuk menyelesaikan satu satuan pekerjaan dari nomor</v>
          </cell>
        </row>
        <row r="236">
          <cell r="C236" t="str">
            <v>- Waktu tempuh kosong  =  (L : v2) x 60 menit</v>
          </cell>
          <cell r="G236" t="str">
            <v>T3</v>
          </cell>
          <cell r="H236">
            <v>8.7249999999999996</v>
          </cell>
          <cell r="I236" t="str">
            <v>menit</v>
          </cell>
          <cell r="N236" t="str">
            <v>mata pembayaran.</v>
          </cell>
        </row>
        <row r="237">
          <cell r="C237" t="str">
            <v>- Dump dan lain-lain</v>
          </cell>
          <cell r="G237" t="str">
            <v>T4</v>
          </cell>
          <cell r="H237">
            <v>3</v>
          </cell>
          <cell r="I237" t="str">
            <v>menit</v>
          </cell>
          <cell r="L237">
            <v>3</v>
          </cell>
          <cell r="N237" t="str">
            <v>Biaya satuan untuk peralatan sudah termasuk bahan bakar, bahan habis dipakai dan operator.</v>
          </cell>
        </row>
        <row r="238">
          <cell r="G238" t="str">
            <v>Ts2</v>
          </cell>
          <cell r="H238">
            <v>36.20973895582329</v>
          </cell>
          <cell r="I238" t="str">
            <v>menit</v>
          </cell>
          <cell r="L238">
            <v>4</v>
          </cell>
          <cell r="N238" t="str">
            <v>Biaya satuan sudah termasuk pengeluaran untuk seluruh pajak yang berkaitan (tetapi tidak termasuk PPN</v>
          </cell>
        </row>
        <row r="239">
          <cell r="N239" t="str">
            <v>yang dibayar dari kontrak) dan biaya-biaya lainnya.</v>
          </cell>
        </row>
        <row r="240">
          <cell r="J240" t="str">
            <v>Berlanjut ke hal. berikut</v>
          </cell>
        </row>
        <row r="241">
          <cell r="A241" t="str">
            <v>ITEM PEMBAYARAN NO.</v>
          </cell>
          <cell r="D241" t="str">
            <v>:  5.1 (2)</v>
          </cell>
          <cell r="J241" t="str">
            <v>Analisa EI-512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H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>Kap. Prod. / jam =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 1  :  Q2</v>
          </cell>
          <cell r="G251" t="str">
            <v>-</v>
          </cell>
          <cell r="H251">
            <v>0.14542063837680036</v>
          </cell>
          <cell r="I251" t="str">
            <v>jam</v>
          </cell>
        </row>
        <row r="253">
          <cell r="A253" t="str">
            <v xml:space="preserve">   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KM/jam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 xml:space="preserve"> 3 x pp</v>
          </cell>
        </row>
        <row r="259">
          <cell r="C259" t="str">
            <v>Waktu Siklus :</v>
          </cell>
          <cell r="G259" t="str">
            <v>Ts3</v>
          </cell>
        </row>
        <row r="260">
          <cell r="C260" t="str">
            <v>- Perataan 1 lintasan  =  Lh : (v x 1000) x 60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 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 1  : 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 xml:space="preserve">   2.d.</v>
          </cell>
          <cell r="C268" t="str">
            <v>VIBRATORY ROLLER</v>
          </cell>
          <cell r="G268" t="str">
            <v>(E19)</v>
          </cell>
        </row>
        <row r="269">
          <cell r="C269" t="str">
            <v>Kecepatan rata-rata alat</v>
          </cell>
          <cell r="G269" t="str">
            <v>v</v>
          </cell>
          <cell r="H269">
            <v>3</v>
          </cell>
          <cell r="I269" t="str">
            <v>KM/jam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 Prod. / 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 1  :  Q4</v>
          </cell>
          <cell r="G276" t="str">
            <v>(E19)</v>
          </cell>
          <cell r="H276">
            <v>1.7849174475680501E-2</v>
          </cell>
          <cell r="I276" t="str">
            <v>jam</v>
          </cell>
        </row>
        <row r="278">
          <cell r="A278" t="str">
            <v xml:space="preserve">   2.e.</v>
          </cell>
          <cell r="C278" t="str">
            <v>PNEUMATIC TIRE ROLLER</v>
          </cell>
          <cell r="G278" t="str">
            <v>(E18)</v>
          </cell>
        </row>
        <row r="279">
          <cell r="C279" t="str">
            <v>Kecepatan rata-rata alat</v>
          </cell>
          <cell r="G279" t="str">
            <v>v</v>
          </cell>
          <cell r="H279">
            <v>5</v>
          </cell>
          <cell r="I279" t="str">
            <v>KM/jam</v>
          </cell>
        </row>
        <row r="280">
          <cell r="C280" t="str">
            <v>Lebar efektif pemadatan</v>
          </cell>
          <cell r="G280" t="str">
            <v>b</v>
          </cell>
          <cell r="H280">
            <v>1.5</v>
          </cell>
          <cell r="I280" t="str">
            <v>M</v>
          </cell>
        </row>
        <row r="281">
          <cell r="C281" t="str">
            <v>Jumlah lintasan</v>
          </cell>
          <cell r="G281" t="str">
            <v>n</v>
          </cell>
          <cell r="H281">
            <v>4</v>
          </cell>
          <cell r="I281" t="str">
            <v>lintasan</v>
          </cell>
        </row>
        <row r="282">
          <cell r="C282" t="str">
            <v>Faktor 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4">
          <cell r="C284" t="str">
            <v>Kap. Prod. / jam =</v>
          </cell>
          <cell r="D284" t="str">
            <v>(v x 1000) x b x t x Fa</v>
          </cell>
          <cell r="G284" t="str">
            <v>Q5</v>
          </cell>
          <cell r="H284">
            <v>233.4375</v>
          </cell>
          <cell r="I284" t="str">
            <v>M3</v>
          </cell>
        </row>
        <row r="285">
          <cell r="D285" t="str">
            <v>n</v>
          </cell>
        </row>
        <row r="286">
          <cell r="C286" t="str">
            <v>Koefisien Alat / M3</v>
          </cell>
          <cell r="D286" t="str">
            <v xml:space="preserve"> =  1  :  Q5</v>
          </cell>
          <cell r="G286" t="str">
            <v>(E18)</v>
          </cell>
          <cell r="H286">
            <v>4.2838018741633201E-3</v>
          </cell>
          <cell r="I286" t="str">
            <v>jam</v>
          </cell>
        </row>
        <row r="288">
          <cell r="A288" t="str">
            <v xml:space="preserve">   2.f.</v>
          </cell>
          <cell r="C288" t="str">
            <v>WATER TANK TRUCK</v>
          </cell>
          <cell r="G288" t="str">
            <v>(E23)</v>
          </cell>
        </row>
        <row r="289">
          <cell r="C289" t="str">
            <v>Volume tanki air</v>
          </cell>
          <cell r="G289" t="str">
            <v>V</v>
          </cell>
          <cell r="H289">
            <v>4</v>
          </cell>
          <cell r="I289" t="str">
            <v>M3</v>
          </cell>
        </row>
        <row r="290">
          <cell r="C290" t="str">
            <v>Kebutuhan air / M3 agregat padat</v>
          </cell>
          <cell r="G290" t="str">
            <v>Wc</v>
          </cell>
          <cell r="H290">
            <v>7.0000000000000007E-2</v>
          </cell>
          <cell r="I290" t="str">
            <v>M3</v>
          </cell>
        </row>
        <row r="291">
          <cell r="C291" t="str">
            <v>Pengisian tanki / jam</v>
          </cell>
          <cell r="G291" t="str">
            <v>n</v>
          </cell>
          <cell r="H291">
            <v>1</v>
          </cell>
          <cell r="I291" t="str">
            <v>kali</v>
          </cell>
        </row>
        <row r="292">
          <cell r="C292" t="str">
            <v>Faktor Efisiensi alat</v>
          </cell>
          <cell r="G292" t="str">
            <v>Fa</v>
          </cell>
          <cell r="H292">
            <v>0.83</v>
          </cell>
          <cell r="I292" t="str">
            <v>-</v>
          </cell>
        </row>
        <row r="294">
          <cell r="C294" t="str">
            <v>Kap. Prod. / jam =</v>
          </cell>
          <cell r="D294" t="str">
            <v>V x n x Fa</v>
          </cell>
          <cell r="G294" t="str">
            <v>Q6</v>
          </cell>
          <cell r="H294">
            <v>47.428571428571423</v>
          </cell>
          <cell r="I294" t="str">
            <v>M3</v>
          </cell>
        </row>
        <row r="295">
          <cell r="D295" t="str">
            <v>Wc</v>
          </cell>
        </row>
        <row r="296">
          <cell r="C296" t="str">
            <v>Koefisien Alat / M3</v>
          </cell>
          <cell r="D296" t="str">
            <v xml:space="preserve"> =  1  :  Q6</v>
          </cell>
          <cell r="G296" t="str">
            <v>(E23)</v>
          </cell>
          <cell r="H296">
            <v>2.1084337349397592E-2</v>
          </cell>
          <cell r="I296" t="str">
            <v>jam</v>
          </cell>
        </row>
        <row r="299">
          <cell r="J299" t="str">
            <v>Berlanjut ke hal. berikut</v>
          </cell>
        </row>
        <row r="300">
          <cell r="A300" t="str">
            <v>ITEM PEMBAYARAN NO.</v>
          </cell>
          <cell r="D300" t="str">
            <v>:  5.1 (2)</v>
          </cell>
          <cell r="J300" t="str">
            <v>Analisa EI-512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H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2.g.</v>
          </cell>
          <cell r="C308" t="str">
            <v>ALAT BANTU</v>
          </cell>
          <cell r="J308" t="str">
            <v xml:space="preserve"> Lump Sum</v>
          </cell>
        </row>
        <row r="309">
          <cell r="C309" t="str">
            <v>Diperlukan   :</v>
          </cell>
        </row>
        <row r="310">
          <cell r="C310" t="str">
            <v>- Kereta dorong</v>
          </cell>
          <cell r="D310" t="str">
            <v>=  2  buah.</v>
          </cell>
        </row>
        <row r="311">
          <cell r="C311" t="str">
            <v>- Sekop</v>
          </cell>
          <cell r="D311" t="str">
            <v>=  3  buah.</v>
          </cell>
        </row>
        <row r="312">
          <cell r="C312" t="str">
            <v>- Garpu</v>
          </cell>
          <cell r="D312" t="str">
            <v>=  2  buah.</v>
          </cell>
        </row>
        <row r="314">
          <cell r="A314" t="str">
            <v xml:space="preserve">   3.</v>
          </cell>
          <cell r="C314" t="str">
            <v>TENAGA</v>
          </cell>
        </row>
        <row r="315">
          <cell r="C315" t="str">
            <v>Produksi menentukan : WHEEL LOADER</v>
          </cell>
          <cell r="G315" t="str">
            <v>Q1</v>
          </cell>
          <cell r="H315">
            <v>28.012500000000003</v>
          </cell>
          <cell r="I315" t="str">
            <v>M3/jam</v>
          </cell>
        </row>
        <row r="316">
          <cell r="C316" t="str">
            <v>Produksi agregat / hari  =  Tk x Q1</v>
          </cell>
          <cell r="G316" t="str">
            <v>Qt</v>
          </cell>
          <cell r="H316">
            <v>196.08750000000003</v>
          </cell>
          <cell r="I316" t="str">
            <v>M3</v>
          </cell>
        </row>
        <row r="317">
          <cell r="C317" t="str">
            <v>Kebutuhan tenaga :</v>
          </cell>
        </row>
        <row r="318">
          <cell r="D318" t="str">
            <v>- Pekerja</v>
          </cell>
          <cell r="G318" t="str">
            <v>P</v>
          </cell>
          <cell r="H318">
            <v>7</v>
          </cell>
          <cell r="I318" t="str">
            <v>orang</v>
          </cell>
        </row>
        <row r="319">
          <cell r="D319" t="str">
            <v>- Mandor</v>
          </cell>
          <cell r="G319" t="str">
            <v>M</v>
          </cell>
          <cell r="H319">
            <v>1</v>
          </cell>
          <cell r="I319" t="str">
            <v>orang</v>
          </cell>
        </row>
        <row r="321">
          <cell r="C321" t="str">
            <v>Koefisien tenaga / M3   :</v>
          </cell>
        </row>
        <row r="322">
          <cell r="D322" t="str">
            <v>- Pekerja</v>
          </cell>
          <cell r="E322" t="str">
            <v>= (Tk x P) : Qt</v>
          </cell>
          <cell r="G322" t="str">
            <v>-</v>
          </cell>
          <cell r="H322">
            <v>0.24988844265952695</v>
          </cell>
          <cell r="I322" t="str">
            <v>jam</v>
          </cell>
        </row>
        <row r="323">
          <cell r="D323" t="str">
            <v>- Mandor</v>
          </cell>
          <cell r="E323" t="str">
            <v>= (Tk x M) : Qt</v>
          </cell>
          <cell r="G323" t="str">
            <v>-</v>
          </cell>
          <cell r="H323">
            <v>3.5698348951360995E-2</v>
          </cell>
          <cell r="I323" t="str">
            <v>jam</v>
          </cell>
        </row>
        <row r="325">
          <cell r="A325" t="str">
            <v>4.</v>
          </cell>
          <cell r="C325" t="str">
            <v>HARGA DASAR SATUAN UPAH, BAHAN DAN ALAT</v>
          </cell>
        </row>
        <row r="326">
          <cell r="C326" t="str">
            <v>Lihat lampiran.</v>
          </cell>
        </row>
        <row r="328">
          <cell r="A328" t="str">
            <v>5.</v>
          </cell>
          <cell r="C328" t="str">
            <v>ANALISA HARGA SATUAN PEKERJAAN</v>
          </cell>
        </row>
        <row r="329">
          <cell r="C329" t="str">
            <v>Lihat perhitungan dalam FORMULIR STANDAR UNTUK</v>
          </cell>
        </row>
        <row r="330">
          <cell r="C330" t="str">
            <v>PEREKAMAN ANALISA MASING-MASING HARGA</v>
          </cell>
        </row>
        <row r="331">
          <cell r="C331" t="str">
            <v>SATUAN.</v>
          </cell>
        </row>
        <row r="332">
          <cell r="C332" t="str">
            <v>Didapat Harga Satuan Pekerjaan :</v>
          </cell>
        </row>
        <row r="334">
          <cell r="C334" t="str">
            <v xml:space="preserve">Rp.  </v>
          </cell>
          <cell r="D334">
            <v>339061.22823589185</v>
          </cell>
          <cell r="E334" t="str">
            <v xml:space="preserve"> / M3.</v>
          </cell>
        </row>
        <row r="337">
          <cell r="A337" t="str">
            <v>6.</v>
          </cell>
          <cell r="C337" t="str">
            <v>WAKTU PELAKSANAAN YANG DIPERLUKAN</v>
          </cell>
        </row>
        <row r="338">
          <cell r="C338" t="str">
            <v>Masa Pelaksanaan :</v>
          </cell>
          <cell r="D338" t="str">
            <v>. . . . . . . . . . . .</v>
          </cell>
          <cell r="E338" t="str">
            <v>bulan</v>
          </cell>
        </row>
        <row r="340">
          <cell r="A340" t="str">
            <v>7.</v>
          </cell>
          <cell r="C340" t="str">
            <v>VOLUME PEKERJAAN YANG DIPERLUKAN</v>
          </cell>
        </row>
        <row r="341">
          <cell r="C341" t="str">
            <v>Volume pekerjaan  :</v>
          </cell>
          <cell r="D341">
            <v>1</v>
          </cell>
          <cell r="E341" t="str">
            <v>M3</v>
          </cell>
        </row>
        <row r="359">
          <cell r="A359" t="str">
            <v>ITEM PEMBAYARAN NO.</v>
          </cell>
          <cell r="D359" t="str">
            <v>:  5.1 (3)</v>
          </cell>
          <cell r="J359" t="str">
            <v>Analisa EI-521</v>
          </cell>
          <cell r="T359" t="str">
            <v>Analisa EI-521</v>
          </cell>
        </row>
        <row r="360">
          <cell r="A360" t="str">
            <v>JENIS PEKERJAAN</v>
          </cell>
          <cell r="D360" t="str">
            <v>:  Lapis Pondasi Agregat Kelas C</v>
          </cell>
        </row>
        <row r="361">
          <cell r="A361" t="str">
            <v>SATUAN PEMBAYARAN</v>
          </cell>
          <cell r="D361" t="str">
            <v>:  M3</v>
          </cell>
          <cell r="H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 xml:space="preserve">:  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 xml:space="preserve">:  </v>
          </cell>
        </row>
        <row r="368">
          <cell r="A368">
            <v>1</v>
          </cell>
          <cell r="C368" t="str">
            <v>Menggunakan alat berat (cara mekanik)</v>
          </cell>
          <cell r="L368" t="str">
            <v>NAMA PAKET</v>
          </cell>
          <cell r="O368" t="str">
            <v xml:space="preserve">:  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 xml:space="preserve">:  </v>
          </cell>
        </row>
        <row r="370">
          <cell r="A370">
            <v>3</v>
          </cell>
          <cell r="C370" t="str">
            <v>Kondisi existing jalan : sedang</v>
          </cell>
          <cell r="L370" t="str">
            <v>ITEM PEMBAYARAN NO.</v>
          </cell>
          <cell r="O370" t="str">
            <v>:  5.1 (3)</v>
          </cell>
          <cell r="R370" t="str">
            <v>PERKIRAAN VOL. PEK.</v>
          </cell>
          <cell r="T370" t="str">
            <v>:</v>
          </cell>
          <cell r="U370">
            <v>1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Lapis Pondasi Agregat Kelas C</v>
          </cell>
          <cell r="R371" t="str">
            <v>TOTAL HARGA</v>
          </cell>
          <cell r="T371" t="str">
            <v>:</v>
          </cell>
          <cell r="U371">
            <v>252395.66</v>
          </cell>
        </row>
        <row r="372">
          <cell r="A372">
            <v>5</v>
          </cell>
          <cell r="C372" t="str">
            <v>Tebal lapis Agregat padat</v>
          </cell>
          <cell r="G372" t="str">
            <v>t</v>
          </cell>
          <cell r="H372">
            <v>0.15</v>
          </cell>
          <cell r="I372" t="str">
            <v>M</v>
          </cell>
          <cell r="L372" t="str">
            <v>SATUAN PEMBAYARAN</v>
          </cell>
          <cell r="O372" t="str">
            <v>:  M3</v>
          </cell>
          <cell r="R372" t="str">
            <v>% THD. BIAYA PROYEK</v>
          </cell>
          <cell r="T372" t="str">
            <v>:</v>
          </cell>
          <cell r="U372">
            <v>6.005925037550471E-3</v>
          </cell>
        </row>
        <row r="373">
          <cell r="A373">
            <v>6</v>
          </cell>
          <cell r="C373" t="str">
            <v>Faktor kembang material (Padat-Lepas)</v>
          </cell>
          <cell r="G373" t="str">
            <v>Fk</v>
          </cell>
          <cell r="H373">
            <v>1.35</v>
          </cell>
          <cell r="I373" t="str">
            <v>-</v>
          </cell>
        </row>
        <row r="374">
          <cell r="A374">
            <v>7</v>
          </cell>
          <cell r="C374" t="str">
            <v>Jam kerja efektif per-hari</v>
          </cell>
          <cell r="G374" t="str">
            <v>Tk</v>
          </cell>
          <cell r="H374">
            <v>7</v>
          </cell>
          <cell r="I374" t="str">
            <v>Jam</v>
          </cell>
        </row>
        <row r="375"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A376" t="str">
            <v>II.</v>
          </cell>
          <cell r="C376" t="str">
            <v>URUTAN KERJA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1</v>
          </cell>
          <cell r="C377" t="str">
            <v>Wheel Loader memuat Agregat ke dalam Dump</v>
          </cell>
          <cell r="R377" t="str">
            <v>(Rp.)</v>
          </cell>
          <cell r="S377" t="str">
            <v>(Rp.)</v>
          </cell>
        </row>
        <row r="378">
          <cell r="C378" t="str">
            <v>Tuck di Base Camp</v>
          </cell>
        </row>
        <row r="379">
          <cell r="A379">
            <v>2</v>
          </cell>
          <cell r="C379" t="str">
            <v>Dump Truck mengangkut Agregat ke lokasi</v>
          </cell>
        </row>
        <row r="380">
          <cell r="C380" t="str">
            <v>pekerjaandan dihampar dengan Motor Grader</v>
          </cell>
          <cell r="L380" t="str">
            <v>A.</v>
          </cell>
          <cell r="N380" t="str">
            <v>TENAGA</v>
          </cell>
        </row>
        <row r="381">
          <cell r="A381">
            <v>3</v>
          </cell>
          <cell r="C381" t="str">
            <v>Hamparan Agregat dibasahi dengan Water Tank</v>
          </cell>
        </row>
        <row r="382">
          <cell r="C382" t="str">
            <v>Truck sebelum dipadatkan dengan Tandem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7.0281124497991981E-2</v>
          </cell>
          <cell r="R382">
            <v>2857.14</v>
          </cell>
          <cell r="U382">
            <v>200.80301204819281</v>
          </cell>
        </row>
        <row r="383">
          <cell r="C383" t="str">
            <v>Roller dan Pneumatic  Tire Roller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1.0040160642570283E-2</v>
          </cell>
          <cell r="R383">
            <v>3214.29</v>
          </cell>
          <cell r="U383">
            <v>32.271987951807233</v>
          </cell>
        </row>
        <row r="384">
          <cell r="A384">
            <v>4</v>
          </cell>
          <cell r="C384" t="str">
            <v>Selama pemadatan sekelompok pekerja akan</v>
          </cell>
        </row>
        <row r="385">
          <cell r="C385" t="str">
            <v>merapikan tepi hamparan dan level permukaan</v>
          </cell>
        </row>
        <row r="386">
          <cell r="C386" t="str">
            <v>dengan menggunakan alat bantu</v>
          </cell>
          <cell r="Q386" t="str">
            <v xml:space="preserve">JUMLAH HARGA TENAGA   </v>
          </cell>
          <cell r="U386">
            <v>233.07500000000005</v>
          </cell>
        </row>
        <row r="388">
          <cell r="A388" t="str">
            <v>III.</v>
          </cell>
          <cell r="C388" t="str">
            <v>PEMAKAIAN BAHAN, ALAT DAN TENAGA</v>
          </cell>
          <cell r="L388" t="str">
            <v>B.</v>
          </cell>
          <cell r="N388" t="str">
            <v>BAHAN</v>
          </cell>
        </row>
        <row r="390">
          <cell r="A390" t="str">
            <v xml:space="preserve">   1.</v>
          </cell>
          <cell r="C390" t="str">
            <v>BAHAN</v>
          </cell>
          <cell r="L390" t="str">
            <v>1.</v>
          </cell>
          <cell r="N390" t="str">
            <v>Agregat Kelas C1 (M28)</v>
          </cell>
          <cell r="P390" t="str">
            <v>M3</v>
          </cell>
          <cell r="Q390">
            <v>1.35</v>
          </cell>
          <cell r="R390">
            <v>141787.08464737452</v>
          </cell>
          <cell r="U390">
            <v>191412.56427395562</v>
          </cell>
        </row>
        <row r="391">
          <cell r="C391" t="str">
            <v>Material Agregat Kelas C hasil produksi di Base Camp</v>
          </cell>
        </row>
        <row r="392">
          <cell r="C392" t="str">
            <v>Setiap 1 M3 Agregat padat diperlukan : 1 x Fk</v>
          </cell>
          <cell r="G392" t="str">
            <v>(M28)</v>
          </cell>
          <cell r="H392">
            <v>1.35</v>
          </cell>
          <cell r="I392" t="str">
            <v>M3</v>
          </cell>
          <cell r="J392" t="str">
            <v xml:space="preserve"> Agregat lepas</v>
          </cell>
        </row>
        <row r="394">
          <cell r="A394" t="str">
            <v xml:space="preserve">   2.</v>
          </cell>
          <cell r="C394" t="str">
            <v>ALAT</v>
          </cell>
        </row>
        <row r="395">
          <cell r="A395" t="str">
            <v>2.a.</v>
          </cell>
          <cell r="C395" t="str">
            <v>WHEEL LOADER</v>
          </cell>
          <cell r="G395" t="str">
            <v>(E15)</v>
          </cell>
        </row>
        <row r="396">
          <cell r="C396" t="str">
            <v>Kapasitas bucket</v>
          </cell>
          <cell r="G396" t="str">
            <v>V</v>
          </cell>
          <cell r="H396">
            <v>1.5</v>
          </cell>
          <cell r="I396" t="str">
            <v>M3</v>
          </cell>
          <cell r="Q396" t="str">
            <v xml:space="preserve">JUMLAH HARGA BAHAN   </v>
          </cell>
          <cell r="U396">
            <v>191412.56427395562</v>
          </cell>
        </row>
        <row r="397">
          <cell r="C397" t="str">
            <v>Faktor bucket</v>
          </cell>
          <cell r="G397" t="str">
            <v>Fb</v>
          </cell>
          <cell r="H397">
            <v>0.9</v>
          </cell>
          <cell r="I397" t="str">
            <v>-</v>
          </cell>
          <cell r="J397" t="str">
            <v>Pemuatan ringan</v>
          </cell>
        </row>
        <row r="398">
          <cell r="C398" t="str">
            <v>Faktor Efisiensi alat</v>
          </cell>
          <cell r="G398" t="str">
            <v>Fa</v>
          </cell>
          <cell r="H398">
            <v>0.83</v>
          </cell>
          <cell r="I398" t="str">
            <v>-</v>
          </cell>
          <cell r="L398" t="str">
            <v>C.</v>
          </cell>
          <cell r="N398" t="str">
            <v>PERALATAN</v>
          </cell>
        </row>
        <row r="399">
          <cell r="C399" t="str">
            <v>Waktu siklus</v>
          </cell>
          <cell r="G399" t="str">
            <v>Ts1</v>
          </cell>
        </row>
        <row r="400">
          <cell r="C400" t="str">
            <v>- Muat</v>
          </cell>
          <cell r="G400" t="str">
            <v>T1</v>
          </cell>
          <cell r="H400">
            <v>0.25</v>
          </cell>
          <cell r="I400" t="str">
            <v>menit</v>
          </cell>
          <cell r="L400" t="str">
            <v>1.</v>
          </cell>
          <cell r="N400" t="str">
            <v>Wheel Loader</v>
          </cell>
          <cell r="O400" t="str">
            <v>(E15)</v>
          </cell>
          <cell r="P400" t="str">
            <v>Jam</v>
          </cell>
          <cell r="Q400">
            <v>1.0040160642570281E-2</v>
          </cell>
          <cell r="R400">
            <v>163808.13869490434</v>
          </cell>
          <cell r="U400">
            <v>1644.6600270572724</v>
          </cell>
        </row>
        <row r="401">
          <cell r="C401" t="str">
            <v>- Lain-lain</v>
          </cell>
          <cell r="G401" t="str">
            <v>T2</v>
          </cell>
          <cell r="H401">
            <v>0.25</v>
          </cell>
          <cell r="I401" t="str">
            <v>menit</v>
          </cell>
          <cell r="L401" t="str">
            <v>2.</v>
          </cell>
          <cell r="N401" t="str">
            <v>Dump Truck</v>
          </cell>
          <cell r="O401" t="str">
            <v>(E08)</v>
          </cell>
          <cell r="P401" t="str">
            <v>Jam</v>
          </cell>
          <cell r="Q401">
            <v>0.17463233959936131</v>
          </cell>
          <cell r="R401">
            <v>153645.58193291764</v>
          </cell>
          <cell r="U401">
            <v>26831.487442050766</v>
          </cell>
        </row>
        <row r="402">
          <cell r="G402" t="str">
            <v>Ts1</v>
          </cell>
          <cell r="H402">
            <v>0.5</v>
          </cell>
          <cell r="I402" t="str">
            <v>menit</v>
          </cell>
          <cell r="L402" t="str">
            <v>3.</v>
          </cell>
          <cell r="N402" t="str">
            <v>Motor Grader</v>
          </cell>
          <cell r="O402" t="str">
            <v>(E13)</v>
          </cell>
          <cell r="P402" t="str">
            <v>Jam</v>
          </cell>
          <cell r="Q402">
            <v>1.1713520749665328E-2</v>
          </cell>
          <cell r="R402">
            <v>201666.62574070093</v>
          </cell>
          <cell r="U402">
            <v>2362.2262051286921</v>
          </cell>
        </row>
        <row r="403">
          <cell r="L403" t="str">
            <v>4.</v>
          </cell>
          <cell r="N403" t="str">
            <v>Vibratory Roller</v>
          </cell>
          <cell r="O403" t="str">
            <v>(E19)</v>
          </cell>
          <cell r="P403" t="str">
            <v>Jam</v>
          </cell>
          <cell r="Q403">
            <v>2.1419009370816599E-2</v>
          </cell>
          <cell r="R403">
            <v>234734.82748629327</v>
          </cell>
          <cell r="U403">
            <v>5027.7874695859336</v>
          </cell>
        </row>
        <row r="404">
          <cell r="C404" t="str">
            <v>Kap. Prod. / jam =</v>
          </cell>
          <cell r="D404" t="str">
            <v>V x Fb x Fa x 60</v>
          </cell>
          <cell r="G404" t="str">
            <v>Q1</v>
          </cell>
          <cell r="H404">
            <v>99.6</v>
          </cell>
          <cell r="I404" t="str">
            <v>M3</v>
          </cell>
          <cell r="L404" t="str">
            <v>5.</v>
          </cell>
          <cell r="N404" t="str">
            <v>P. Tyre Roller</v>
          </cell>
          <cell r="O404" t="str">
            <v>(E18)</v>
          </cell>
          <cell r="P404" t="str">
            <v>Jam</v>
          </cell>
          <cell r="Q404">
            <v>4.2838018741633201E-3</v>
          </cell>
          <cell r="R404">
            <v>113384.24751021285</v>
          </cell>
          <cell r="U404">
            <v>485.71565198484757</v>
          </cell>
        </row>
        <row r="405">
          <cell r="D405" t="str">
            <v>Fk x Ts1</v>
          </cell>
          <cell r="L405" t="str">
            <v>6.</v>
          </cell>
          <cell r="N405" t="str">
            <v>Water Tanker</v>
          </cell>
          <cell r="O405" t="str">
            <v>(E23)</v>
          </cell>
          <cell r="P405" t="str">
            <v>Jam</v>
          </cell>
          <cell r="Q405">
            <v>2.1084337349397592E-2</v>
          </cell>
          <cell r="R405">
            <v>67020.510980434308</v>
          </cell>
          <cell r="U405">
            <v>1413.0830628404826</v>
          </cell>
        </row>
        <row r="406">
          <cell r="C406" t="str">
            <v>Koefisien Alat / M3</v>
          </cell>
          <cell r="D406" t="str">
            <v xml:space="preserve"> =  1  :  Q1</v>
          </cell>
          <cell r="G406" t="str">
            <v>(E15)</v>
          </cell>
          <cell r="H406">
            <v>1.0040160642570281E-2</v>
          </cell>
          <cell r="I406" t="str">
            <v>Jam</v>
          </cell>
          <cell r="L406" t="str">
            <v>7.</v>
          </cell>
          <cell r="N406" t="str">
            <v>Alat Bantu</v>
          </cell>
          <cell r="P406" t="str">
            <v>Ls</v>
          </cell>
          <cell r="Q406">
            <v>1</v>
          </cell>
          <cell r="R406">
            <v>40</v>
          </cell>
          <cell r="U406">
            <v>40</v>
          </cell>
        </row>
        <row r="408">
          <cell r="A408" t="str">
            <v>2.b.</v>
          </cell>
          <cell r="C408" t="str">
            <v>DUMP TRUCK</v>
          </cell>
          <cell r="G408" t="str">
            <v>(E08)</v>
          </cell>
          <cell r="Q408" t="str">
            <v xml:space="preserve">JUMLAH HARGA PERALATAN   </v>
          </cell>
          <cell r="U408">
            <v>37804.959858647991</v>
          </cell>
        </row>
        <row r="409">
          <cell r="C409" t="str">
            <v>Kapasitas bak</v>
          </cell>
          <cell r="G409" t="str">
            <v>V</v>
          </cell>
          <cell r="H409">
            <v>4</v>
          </cell>
          <cell r="I409" t="str">
            <v>M3</v>
          </cell>
        </row>
        <row r="410">
          <cell r="C410" t="str">
            <v>Faktor Efisiensi alat</v>
          </cell>
          <cell r="G410" t="str">
            <v>Fa</v>
          </cell>
          <cell r="H410">
            <v>0.83</v>
          </cell>
          <cell r="I410" t="str">
            <v>-</v>
          </cell>
          <cell r="L410" t="str">
            <v>D.</v>
          </cell>
          <cell r="N410" t="str">
            <v>JUMLAH HARGA TENAGA, BAHAN DAN PERALATAN  ( A + B + C )</v>
          </cell>
          <cell r="U410">
            <v>229450.59913260362</v>
          </cell>
        </row>
        <row r="411">
          <cell r="C411" t="str">
            <v>Kecepatan rata-rata bermuatan</v>
          </cell>
          <cell r="G411" t="str">
            <v>v1</v>
          </cell>
          <cell r="H411">
            <v>45</v>
          </cell>
          <cell r="I411" t="str">
            <v>KM / Jam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22945.059913260364</v>
          </cell>
        </row>
        <row r="412">
          <cell r="C412" t="str">
            <v>Kecepatan rata-rata kosong</v>
          </cell>
          <cell r="G412" t="str">
            <v>v2</v>
          </cell>
          <cell r="H412">
            <v>60</v>
          </cell>
          <cell r="I412" t="str">
            <v>KM / Jam</v>
          </cell>
          <cell r="L412" t="str">
            <v>F.</v>
          </cell>
          <cell r="N412" t="str">
            <v>HARGA SATUAN PEKERJAAN  ( D + E )</v>
          </cell>
          <cell r="U412">
            <v>252395.65904586398</v>
          </cell>
        </row>
        <row r="413">
          <cell r="C413" t="str">
            <v>Waktu Siklus  :  - Waktu memuat = V : Q1 x 60</v>
          </cell>
          <cell r="G413" t="str">
            <v>T1</v>
          </cell>
          <cell r="H413">
            <v>2.4096385542168672</v>
          </cell>
          <cell r="I413" t="str">
            <v>menit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C414" t="str">
            <v>- Waktu tempuh isi  =  (L : v1) x 60 menit</v>
          </cell>
          <cell r="G414" t="str">
            <v>T2</v>
          </cell>
          <cell r="H414">
            <v>11.633333333333333</v>
          </cell>
          <cell r="I414" t="str">
            <v>menit</v>
          </cell>
          <cell r="N414" t="str">
            <v>berat untuk bahan-bahan.</v>
          </cell>
        </row>
        <row r="415">
          <cell r="C415" t="str">
            <v>- Waktu tempuh kosong  =  (L : v2) x 60 menit</v>
          </cell>
          <cell r="G415" t="str">
            <v>T3</v>
          </cell>
          <cell r="H415">
            <v>8.7249999999999996</v>
          </cell>
          <cell r="I415" t="str">
            <v>menit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C416" t="str">
            <v>- Dump dan lain-lain</v>
          </cell>
          <cell r="G416" t="str">
            <v>T4</v>
          </cell>
          <cell r="H416">
            <v>3</v>
          </cell>
          <cell r="I416" t="str">
            <v>menit</v>
          </cell>
          <cell r="N416" t="str">
            <v>mata pembayaran.</v>
          </cell>
        </row>
        <row r="417">
          <cell r="G417" t="str">
            <v>Ts2</v>
          </cell>
          <cell r="H417">
            <v>25.7679718875502</v>
          </cell>
          <cell r="I417" t="str">
            <v>menit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hal.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5.1 (3)</v>
          </cell>
          <cell r="J420" t="str">
            <v>Analisa EI-521</v>
          </cell>
        </row>
        <row r="421">
          <cell r="A421" t="str">
            <v>JENIS PEKERJAAN</v>
          </cell>
          <cell r="D421" t="str">
            <v>:  Lapis Pondasi Agregat Kelas C</v>
          </cell>
        </row>
        <row r="422">
          <cell r="A422" t="str">
            <v>SATUAN PEMBAYARAN</v>
          </cell>
          <cell r="D422" t="str">
            <v>:  M3</v>
          </cell>
          <cell r="H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 xml:space="preserve">Kap. Prod./jam = </v>
          </cell>
          <cell r="D428" t="str">
            <v>V x Fa x 60</v>
          </cell>
          <cell r="G428" t="str">
            <v>Q2</v>
          </cell>
          <cell r="H428">
            <v>5.7263162269610763</v>
          </cell>
          <cell r="I428" t="str">
            <v>M3</v>
          </cell>
        </row>
        <row r="429">
          <cell r="D429" t="str">
            <v>Fk x Ts2</v>
          </cell>
        </row>
        <row r="430">
          <cell r="C430" t="str">
            <v>Koefisien Alat / M3</v>
          </cell>
          <cell r="D430" t="str">
            <v xml:space="preserve"> = 1 : Q2</v>
          </cell>
          <cell r="G430" t="str">
            <v>(E08)</v>
          </cell>
          <cell r="H430">
            <v>0.17463233959936131</v>
          </cell>
          <cell r="I430" t="str">
            <v>Jam</v>
          </cell>
        </row>
        <row r="432">
          <cell r="A432" t="str">
            <v>2.c.</v>
          </cell>
          <cell r="C432" t="str">
            <v>MOTOR GRADER</v>
          </cell>
          <cell r="G432" t="str">
            <v>(E13)</v>
          </cell>
        </row>
        <row r="433">
          <cell r="C433" t="str">
            <v>Panjang hamparan</v>
          </cell>
          <cell r="G433" t="str">
            <v>Lh</v>
          </cell>
          <cell r="H433">
            <v>50</v>
          </cell>
          <cell r="I433" t="str">
            <v>M</v>
          </cell>
        </row>
        <row r="434">
          <cell r="C434" t="str">
            <v>Lebar efektif kerja blade</v>
          </cell>
          <cell r="G434" t="str">
            <v>b</v>
          </cell>
          <cell r="H434">
            <v>2.4</v>
          </cell>
          <cell r="I434" t="str">
            <v>M</v>
          </cell>
        </row>
        <row r="435">
          <cell r="C435" t="str">
            <v>Faktor Efisiensi alat</v>
          </cell>
          <cell r="G435" t="str">
            <v>Fa</v>
          </cell>
          <cell r="H435">
            <v>0.83</v>
          </cell>
          <cell r="I435" t="str">
            <v>-</v>
          </cell>
        </row>
        <row r="436">
          <cell r="C436" t="str">
            <v>Kecepatan rata-rata alat</v>
          </cell>
          <cell r="G436" t="str">
            <v>v</v>
          </cell>
          <cell r="H436">
            <v>4</v>
          </cell>
          <cell r="I436" t="str">
            <v>KM / Jam</v>
          </cell>
        </row>
        <row r="437">
          <cell r="C437" t="str">
            <v>Jumlah lintasan</v>
          </cell>
          <cell r="G437" t="str">
            <v>n</v>
          </cell>
          <cell r="H437">
            <v>6</v>
          </cell>
          <cell r="I437" t="str">
            <v>lintasan</v>
          </cell>
          <cell r="J437" t="str">
            <v>3 x pp</v>
          </cell>
        </row>
        <row r="438">
          <cell r="C438" t="str">
            <v>Waktu Siklus</v>
          </cell>
          <cell r="G438" t="str">
            <v>Ts3</v>
          </cell>
        </row>
        <row r="439">
          <cell r="C439" t="str">
            <v>- Perataan 1 lintasan  = (Lh x 60) : (v x 1000)</v>
          </cell>
          <cell r="G439" t="str">
            <v>T1</v>
          </cell>
          <cell r="H439">
            <v>0.75</v>
          </cell>
          <cell r="I439" t="str">
            <v>menit</v>
          </cell>
        </row>
        <row r="440">
          <cell r="C440" t="str">
            <v>- Lain-lain</v>
          </cell>
          <cell r="G440" t="str">
            <v>T2</v>
          </cell>
          <cell r="H440">
            <v>1</v>
          </cell>
          <cell r="I440" t="str">
            <v>menit</v>
          </cell>
        </row>
        <row r="441">
          <cell r="G441" t="str">
            <v>Ts3</v>
          </cell>
          <cell r="H441">
            <v>1.75</v>
          </cell>
          <cell r="I441" t="str">
            <v>menit</v>
          </cell>
        </row>
        <row r="443">
          <cell r="C443" t="str">
            <v>Kap.Prod. / jam =</v>
          </cell>
          <cell r="D443" t="str">
            <v>Lh x b x t x Fa x 60</v>
          </cell>
          <cell r="G443" t="str">
            <v>Q3</v>
          </cell>
          <cell r="H443">
            <v>85.371428571428567</v>
          </cell>
          <cell r="I443" t="str">
            <v>M3</v>
          </cell>
        </row>
        <row r="444">
          <cell r="D444" t="str">
            <v>n x Ts3</v>
          </cell>
        </row>
        <row r="445">
          <cell r="C445" t="str">
            <v>Koefisien Alat / M3</v>
          </cell>
          <cell r="D445" t="str">
            <v xml:space="preserve"> = 1 : Q3</v>
          </cell>
          <cell r="G445" t="str">
            <v>(E13)</v>
          </cell>
          <cell r="H445">
            <v>1.1713520749665328E-2</v>
          </cell>
          <cell r="I445" t="str">
            <v>Jam</v>
          </cell>
        </row>
        <row r="447">
          <cell r="A447" t="str">
            <v>2.d.</v>
          </cell>
          <cell r="C447" t="str">
            <v>VIBRATORY ROLLER</v>
          </cell>
          <cell r="G447" t="str">
            <v>(E19)</v>
          </cell>
        </row>
        <row r="448">
          <cell r="C448" t="str">
            <v>Kecepatan rata-rata</v>
          </cell>
          <cell r="G448" t="str">
            <v>v</v>
          </cell>
          <cell r="H448">
            <v>2.5</v>
          </cell>
          <cell r="I448" t="str">
            <v>KM / Jam</v>
          </cell>
        </row>
        <row r="449">
          <cell r="C449" t="str">
            <v>Lebar efektif pemadatan</v>
          </cell>
          <cell r="G449" t="str">
            <v>b</v>
          </cell>
          <cell r="H449">
            <v>1.2</v>
          </cell>
          <cell r="I449" t="str">
            <v>M</v>
          </cell>
        </row>
        <row r="450">
          <cell r="C450" t="str">
            <v>Jumlah lintasan</v>
          </cell>
          <cell r="G450" t="str">
            <v>n</v>
          </cell>
          <cell r="H450">
            <v>8</v>
          </cell>
          <cell r="I450" t="str">
            <v>lintasan</v>
          </cell>
        </row>
        <row r="451">
          <cell r="C451" t="str">
            <v>Faktor Efisiensi alat</v>
          </cell>
          <cell r="G451" t="str">
            <v>Fa</v>
          </cell>
          <cell r="H451">
            <v>0.83</v>
          </cell>
          <cell r="I451" t="str">
            <v>-</v>
          </cell>
        </row>
        <row r="453">
          <cell r="C453" t="str">
            <v>Kap.Prod. / jam =</v>
          </cell>
          <cell r="D453" t="str">
            <v>(v x 1000) x b x t x Fa</v>
          </cell>
          <cell r="G453" t="str">
            <v>Q4</v>
          </cell>
          <cell r="H453">
            <v>46.6875</v>
          </cell>
          <cell r="I453" t="str">
            <v>M3</v>
          </cell>
        </row>
        <row r="454">
          <cell r="D454" t="str">
            <v>n</v>
          </cell>
        </row>
        <row r="455">
          <cell r="C455" t="str">
            <v>Koefisien Alat / M3</v>
          </cell>
          <cell r="D455" t="str">
            <v xml:space="preserve"> = 1 : Q4</v>
          </cell>
          <cell r="G455" t="str">
            <v>(E19)</v>
          </cell>
          <cell r="H455">
            <v>2.1419009370816599E-2</v>
          </cell>
          <cell r="I455" t="str">
            <v>Jam</v>
          </cell>
        </row>
        <row r="457">
          <cell r="A457" t="str">
            <v>2.e.</v>
          </cell>
          <cell r="C457" t="str">
            <v>PNEUMATIC TIRE ROLLER</v>
          </cell>
          <cell r="G457" t="str">
            <v>(E18)</v>
          </cell>
        </row>
        <row r="458">
          <cell r="C458" t="str">
            <v>Kecepatan rata-rata alat</v>
          </cell>
          <cell r="G458" t="str">
            <v>v</v>
          </cell>
          <cell r="H458">
            <v>5</v>
          </cell>
          <cell r="I458" t="str">
            <v>KM / Jam</v>
          </cell>
        </row>
        <row r="459">
          <cell r="C459" t="str">
            <v>Lebar efektif pemadatan</v>
          </cell>
          <cell r="G459" t="str">
            <v>b</v>
          </cell>
          <cell r="H459">
            <v>1.5</v>
          </cell>
          <cell r="I459" t="str">
            <v>M</v>
          </cell>
        </row>
        <row r="460">
          <cell r="C460" t="str">
            <v>Jumlah lintasan</v>
          </cell>
          <cell r="G460" t="str">
            <v>n</v>
          </cell>
          <cell r="H460">
            <v>4</v>
          </cell>
          <cell r="I460" t="str">
            <v>lintasan</v>
          </cell>
        </row>
        <row r="461">
          <cell r="C461" t="str">
            <v>Faktor Efisiensi alat</v>
          </cell>
          <cell r="G461" t="str">
            <v>Fa</v>
          </cell>
          <cell r="H461">
            <v>0.83</v>
          </cell>
          <cell r="I461" t="str">
            <v>-</v>
          </cell>
        </row>
        <row r="463">
          <cell r="C463" t="str">
            <v>Kap.Prod. / jam =</v>
          </cell>
          <cell r="D463" t="str">
            <v>(v x 1000) x b x t x Fa</v>
          </cell>
          <cell r="G463" t="str">
            <v>Q5</v>
          </cell>
          <cell r="H463">
            <v>233.4375</v>
          </cell>
          <cell r="I463" t="str">
            <v>M3</v>
          </cell>
        </row>
        <row r="464">
          <cell r="D464" t="str">
            <v>n</v>
          </cell>
        </row>
        <row r="465">
          <cell r="C465" t="str">
            <v>Koefisien Alat / M3</v>
          </cell>
          <cell r="D465" t="str">
            <v xml:space="preserve"> = 1 : Q5</v>
          </cell>
          <cell r="G465" t="str">
            <v>(E18)</v>
          </cell>
          <cell r="H465">
            <v>4.2838018741633201E-3</v>
          </cell>
          <cell r="I465" t="str">
            <v>Jam</v>
          </cell>
        </row>
        <row r="467">
          <cell r="A467" t="str">
            <v>2.f.</v>
          </cell>
          <cell r="C467" t="str">
            <v>WATERTANK TRUCK</v>
          </cell>
          <cell r="G467" t="str">
            <v>(E23)</v>
          </cell>
        </row>
        <row r="468">
          <cell r="C468" t="str">
            <v>Volume tangki air</v>
          </cell>
          <cell r="G468" t="str">
            <v>V</v>
          </cell>
          <cell r="H468">
            <v>4</v>
          </cell>
          <cell r="I468" t="str">
            <v>M3</v>
          </cell>
        </row>
        <row r="469">
          <cell r="C469" t="str">
            <v>Kebutuhan air / M3 agregat padat</v>
          </cell>
          <cell r="G469" t="str">
            <v>Wc</v>
          </cell>
          <cell r="H469">
            <v>7.0000000000000007E-2</v>
          </cell>
          <cell r="I469" t="str">
            <v>M3</v>
          </cell>
        </row>
        <row r="470">
          <cell r="C470" t="str">
            <v>Pengisian tangki / jam</v>
          </cell>
          <cell r="G470" t="str">
            <v>n</v>
          </cell>
          <cell r="H470">
            <v>1</v>
          </cell>
          <cell r="I470" t="str">
            <v>kali</v>
          </cell>
        </row>
        <row r="471">
          <cell r="C471" t="str">
            <v>Faktor Efisiensi alat</v>
          </cell>
          <cell r="G471" t="str">
            <v>Fa</v>
          </cell>
          <cell r="H471">
            <v>0.83</v>
          </cell>
          <cell r="I471" t="str">
            <v>-</v>
          </cell>
        </row>
        <row r="473">
          <cell r="C473" t="str">
            <v>Kap.Prod. / jam =</v>
          </cell>
          <cell r="D473" t="str">
            <v>V x n x Fa</v>
          </cell>
          <cell r="G473" t="str">
            <v>Q6</v>
          </cell>
          <cell r="H473">
            <v>47.428571428571423</v>
          </cell>
          <cell r="I473" t="str">
            <v>M3</v>
          </cell>
        </row>
        <row r="474">
          <cell r="D474" t="str">
            <v>Wc</v>
          </cell>
        </row>
        <row r="475">
          <cell r="C475" t="str">
            <v>Koefisien Alat / M3</v>
          </cell>
          <cell r="D475" t="str">
            <v xml:space="preserve"> = 1 : Q6</v>
          </cell>
          <cell r="G475" t="str">
            <v>(E23)</v>
          </cell>
          <cell r="H475">
            <v>2.1084337349397592E-2</v>
          </cell>
          <cell r="I475" t="str">
            <v>Jam</v>
          </cell>
        </row>
        <row r="478">
          <cell r="J478" t="str">
            <v>Berlanjut ke hal. berikut</v>
          </cell>
        </row>
        <row r="479">
          <cell r="A479" t="str">
            <v>ITEM PEMBAYARAN NO.</v>
          </cell>
          <cell r="D479" t="str">
            <v>:  5.1 (3)</v>
          </cell>
          <cell r="J479" t="str">
            <v>Analisa EI-521</v>
          </cell>
        </row>
        <row r="480">
          <cell r="A480" t="str">
            <v>JENIS PEKERJAAN</v>
          </cell>
          <cell r="D480" t="str">
            <v>:  Lapis Pondasi Agregat Kelas C</v>
          </cell>
        </row>
        <row r="481">
          <cell r="A481" t="str">
            <v>SATUAN PEMBAYARAN</v>
          </cell>
          <cell r="D481" t="str">
            <v>:  M3</v>
          </cell>
          <cell r="H481" t="str">
            <v xml:space="preserve">         URAIAN ANALISA HARGA SATUAN</v>
          </cell>
        </row>
        <row r="482">
          <cell r="J482" t="str">
            <v>Lanjutan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7">
          <cell r="A487" t="str">
            <v>2.g.</v>
          </cell>
          <cell r="C487" t="str">
            <v>ALAT BANTU</v>
          </cell>
        </row>
        <row r="488">
          <cell r="C488" t="str">
            <v>diperlukan :</v>
          </cell>
          <cell r="J488" t="str">
            <v>Lump Sum</v>
          </cell>
        </row>
        <row r="489">
          <cell r="C489" t="str">
            <v>- Kereta dorong     = 2 buah</v>
          </cell>
        </row>
        <row r="490">
          <cell r="C490" t="str">
            <v>- Sekop                = 3 buah</v>
          </cell>
        </row>
        <row r="491">
          <cell r="C491" t="str">
            <v>- Garpu                 = 2 buah</v>
          </cell>
        </row>
        <row r="493">
          <cell r="A493" t="str">
            <v xml:space="preserve">   3.</v>
          </cell>
          <cell r="C493" t="str">
            <v>TENAGA</v>
          </cell>
        </row>
        <row r="494">
          <cell r="C494" t="str">
            <v>Produksi menentukan : WHEEL LOADER</v>
          </cell>
          <cell r="G494" t="str">
            <v>Q1</v>
          </cell>
          <cell r="H494">
            <v>99.6</v>
          </cell>
          <cell r="I494" t="str">
            <v>M3 / Jam</v>
          </cell>
        </row>
        <row r="495">
          <cell r="C495" t="str">
            <v>Produksi Agregat / hari  =  Tk x Q1</v>
          </cell>
          <cell r="G495" t="str">
            <v>Qt</v>
          </cell>
          <cell r="H495">
            <v>697.19999999999993</v>
          </cell>
          <cell r="I495" t="str">
            <v>M3</v>
          </cell>
        </row>
        <row r="496">
          <cell r="C496" t="str">
            <v>Kebutuhan tenaga :</v>
          </cell>
        </row>
        <row r="497">
          <cell r="D497" t="str">
            <v>- Pekerja</v>
          </cell>
          <cell r="G497" t="str">
            <v>P</v>
          </cell>
          <cell r="H497">
            <v>7</v>
          </cell>
          <cell r="I497" t="str">
            <v>orang</v>
          </cell>
        </row>
        <row r="498">
          <cell r="D498" t="str">
            <v>- Mandor</v>
          </cell>
          <cell r="G498" t="str">
            <v>M</v>
          </cell>
          <cell r="H498">
            <v>1</v>
          </cell>
          <cell r="I498" t="str">
            <v>orang</v>
          </cell>
        </row>
        <row r="500">
          <cell r="C500" t="str">
            <v>Koefisien tenaga / M3     :</v>
          </cell>
        </row>
        <row r="501">
          <cell r="D501" t="str">
            <v>- Pekerja</v>
          </cell>
          <cell r="E501" t="str">
            <v>= (Tk x P) : Qt</v>
          </cell>
          <cell r="G501" t="str">
            <v>(L01)</v>
          </cell>
          <cell r="H501">
            <v>7.0281124497991981E-2</v>
          </cell>
          <cell r="I501" t="str">
            <v>Jam</v>
          </cell>
        </row>
        <row r="502">
          <cell r="D502" t="str">
            <v>- Mandor</v>
          </cell>
          <cell r="E502" t="str">
            <v>= (Tk x M) : Qt</v>
          </cell>
          <cell r="G502" t="str">
            <v>(L03)</v>
          </cell>
          <cell r="H502">
            <v>1.0040160642570283E-2</v>
          </cell>
          <cell r="I502" t="str">
            <v>Jam</v>
          </cell>
        </row>
        <row r="504">
          <cell r="A504" t="str">
            <v>4.</v>
          </cell>
          <cell r="C504" t="str">
            <v>HARGA DASAR SATUAN UPAH, BAHAN DAN ALAT</v>
          </cell>
        </row>
        <row r="505">
          <cell r="C505" t="str">
            <v>Lihat lampiran.</v>
          </cell>
        </row>
        <row r="507">
          <cell r="A507" t="str">
            <v>5.</v>
          </cell>
          <cell r="C507" t="str">
            <v>ANALISA HARGA SATUAN PEKERJAAN</v>
          </cell>
        </row>
        <row r="508">
          <cell r="C508" t="str">
            <v>Lihat perhitungan dalam FORMULIR STANDAR UNTUK</v>
          </cell>
        </row>
        <row r="509">
          <cell r="C509" t="str">
            <v>PEREKEMAN ANALISA MASING-MASING HARGA</v>
          </cell>
        </row>
        <row r="510">
          <cell r="C510" t="str">
            <v>SATUAN.</v>
          </cell>
        </row>
        <row r="511">
          <cell r="C511" t="str">
            <v>Didapat Harga Satuan Pekerjaan :</v>
          </cell>
        </row>
        <row r="513">
          <cell r="C513" t="str">
            <v xml:space="preserve">Rp.  </v>
          </cell>
          <cell r="D513">
            <v>252395.65904586398</v>
          </cell>
          <cell r="E513" t="str">
            <v xml:space="preserve"> / M3.</v>
          </cell>
        </row>
        <row r="516">
          <cell r="A516" t="str">
            <v>6.</v>
          </cell>
          <cell r="C516" t="str">
            <v>WAKTU PELAKSANAAN YANG DIPERLUKAN</v>
          </cell>
        </row>
        <row r="517">
          <cell r="C517" t="str">
            <v>Masa Pelaksanaan :</v>
          </cell>
          <cell r="D517" t="str">
            <v>. . . . . . . . . . . .</v>
          </cell>
          <cell r="E517" t="str">
            <v>bulan</v>
          </cell>
        </row>
        <row r="519">
          <cell r="A519" t="str">
            <v>7.</v>
          </cell>
          <cell r="C519" t="str">
            <v>VOLUME PEKERJAAN YANG DIPERLUKAN</v>
          </cell>
        </row>
        <row r="520">
          <cell r="C520" t="str">
            <v>Volume pekerjaan  :</v>
          </cell>
          <cell r="D520">
            <v>1</v>
          </cell>
          <cell r="E520" t="str">
            <v>M3</v>
          </cell>
        </row>
        <row r="3096">
          <cell r="A3096" t="str">
            <v>ITEM PEMBAYARAN NO.</v>
          </cell>
          <cell r="D3096" t="str">
            <v>: 5.5.(2)</v>
          </cell>
          <cell r="J3096" t="str">
            <v>Analisa EI-718</v>
          </cell>
          <cell r="T3096" t="str">
            <v>Analisa EI-718</v>
          </cell>
        </row>
        <row r="3097">
          <cell r="A3097" t="str">
            <v>JENIS PEKERJAAN</v>
          </cell>
          <cell r="D3097" t="str">
            <v>: Pekerjaan LFAS Kelas B</v>
          </cell>
        </row>
        <row r="3098">
          <cell r="A3098" t="str">
            <v>SATUAN PEMBAYARAN</v>
          </cell>
          <cell r="D3098" t="str">
            <v>:  M3</v>
          </cell>
          <cell r="H3098" t="str">
            <v xml:space="preserve">        URAIAN ANALISA HARGA SATUAN</v>
          </cell>
          <cell r="L3098" t="str">
            <v>FORMULIR STANDAR UNTUK</v>
          </cell>
        </row>
        <row r="3099">
          <cell r="L3099" t="str">
            <v>PEREKAMAN ANALISA MASING-MASING HARGA SATUAN</v>
          </cell>
        </row>
        <row r="3100">
          <cell r="L3100">
            <v>0</v>
          </cell>
        </row>
        <row r="3101">
          <cell r="A3101" t="str">
            <v>No.</v>
          </cell>
          <cell r="C3101" t="str">
            <v>U R A I A N</v>
          </cell>
          <cell r="G3101" t="str">
            <v>KODE</v>
          </cell>
          <cell r="H3101" t="str">
            <v>KOEF.</v>
          </cell>
          <cell r="I3101" t="str">
            <v>SATUAN</v>
          </cell>
          <cell r="J3101" t="str">
            <v>KETERANGAN</v>
          </cell>
        </row>
        <row r="3103">
          <cell r="L3103" t="str">
            <v>PROYEK</v>
          </cell>
          <cell r="O3103" t="str">
            <v>:</v>
          </cell>
        </row>
        <row r="3104">
          <cell r="A3104" t="str">
            <v>I.</v>
          </cell>
          <cell r="C3104" t="str">
            <v>ASUMSI</v>
          </cell>
          <cell r="L3104" t="str">
            <v>No. PAKET KONTRAK</v>
          </cell>
          <cell r="O3104" t="str">
            <v>:</v>
          </cell>
        </row>
        <row r="3105">
          <cell r="A3105">
            <v>1</v>
          </cell>
          <cell r="C3105" t="str">
            <v>Menggunakan alat (cara mekanik)</v>
          </cell>
          <cell r="L3105" t="str">
            <v>NAMA PAKET</v>
          </cell>
          <cell r="O3105" t="str">
            <v>:</v>
          </cell>
        </row>
        <row r="3106">
          <cell r="A3106">
            <v>2</v>
          </cell>
          <cell r="C3106" t="str">
            <v>Lokasi pekerjaan : sepanjang jalan</v>
          </cell>
          <cell r="L3106" t="str">
            <v>PROP / KAB / KODYA</v>
          </cell>
          <cell r="O3106" t="str">
            <v>:</v>
          </cell>
        </row>
        <row r="3107">
          <cell r="A3107">
            <v>3</v>
          </cell>
          <cell r="C3107" t="str">
            <v>Agregat merupakan bahan Lapis Pondasi Agregat</v>
          </cell>
          <cell r="L3107" t="str">
            <v>ITEM PEMBAYARAN NO.</v>
          </cell>
          <cell r="O3107" t="str">
            <v>: 5.5.(2)</v>
          </cell>
          <cell r="R3107" t="str">
            <v>PERKIRAAN VOL. PEK.</v>
          </cell>
          <cell r="T3107" t="str">
            <v>:</v>
          </cell>
          <cell r="U3107">
            <v>1</v>
          </cell>
        </row>
        <row r="3108">
          <cell r="C3108" t="str">
            <v>Kelas B yang telah dicampur di base camp dan</v>
          </cell>
          <cell r="L3108" t="str">
            <v>JENIS PEKERJAAN</v>
          </cell>
          <cell r="O3108" t="str">
            <v>: Pekerjaan LFAS Kelas B</v>
          </cell>
          <cell r="R3108" t="str">
            <v>TOTAL HARGA (Rp.)</v>
          </cell>
          <cell r="T3108" t="str">
            <v>:</v>
          </cell>
          <cell r="U3108">
            <v>31522.779454667012</v>
          </cell>
        </row>
        <row r="3109">
          <cell r="C3109" t="str">
            <v>selanjutnya dimuat ke truck dengan wheel loader</v>
          </cell>
        </row>
        <row r="3110">
          <cell r="A3110">
            <v>4</v>
          </cell>
          <cell r="C3110" t="str">
            <v>Jarak rata-rata Base camp ke lokasi pekerjaan</v>
          </cell>
          <cell r="G3110" t="str">
            <v>L</v>
          </cell>
          <cell r="H3110">
            <v>8.7249999999999996</v>
          </cell>
          <cell r="I3110" t="str">
            <v>KM</v>
          </cell>
          <cell r="L3110" t="str">
            <v>SATUAN PEMBAYARAN</v>
          </cell>
          <cell r="O3110" t="str">
            <v>:  M3</v>
          </cell>
          <cell r="R3110" t="str">
            <v>% THD. BIAYA PROYEK</v>
          </cell>
          <cell r="T3110" t="str">
            <v>:</v>
          </cell>
          <cell r="U3110" t="e">
            <v>#DIV/0!</v>
          </cell>
        </row>
        <row r="3111">
          <cell r="A3111">
            <v>5</v>
          </cell>
          <cell r="C3111" t="str">
            <v>Jam kerja efektif per-hari</v>
          </cell>
          <cell r="G3111" t="str">
            <v>Tk</v>
          </cell>
          <cell r="H3111">
            <v>7</v>
          </cell>
          <cell r="I3111" t="str">
            <v>jam</v>
          </cell>
        </row>
        <row r="3112">
          <cell r="A3112">
            <v>6</v>
          </cell>
          <cell r="C3112" t="str">
            <v>Kadar Semen Minimum (Spesifikasi)</v>
          </cell>
          <cell r="G3112" t="str">
            <v>Ks</v>
          </cell>
          <cell r="H3112">
            <v>250</v>
          </cell>
          <cell r="I3112" t="str">
            <v>Kg/M3</v>
          </cell>
        </row>
        <row r="3113">
          <cell r="A3113">
            <v>7</v>
          </cell>
          <cell r="C3113" t="str">
            <v>Perbandingan Air/Semen Maksimum (Spesifikasi)</v>
          </cell>
          <cell r="G3113" t="str">
            <v>Wcr</v>
          </cell>
          <cell r="H3113">
            <v>0.6</v>
          </cell>
          <cell r="I3113" t="str">
            <v>-</v>
          </cell>
          <cell r="L3113" t="str">
            <v>NO.</v>
          </cell>
          <cell r="N3113" t="str">
            <v>KOMPONEN</v>
          </cell>
          <cell r="P3113" t="str">
            <v>SATUAN</v>
          </cell>
          <cell r="Q3113" t="str">
            <v>KUANTITAS</v>
          </cell>
          <cell r="R3113" t="str">
            <v>SATUAN</v>
          </cell>
          <cell r="S3113" t="str">
            <v>HARGA</v>
          </cell>
        </row>
        <row r="3114">
          <cell r="A3114">
            <v>8</v>
          </cell>
          <cell r="C3114" t="str">
            <v>Perbandingan Camp.</v>
          </cell>
          <cell r="D3114">
            <v>4</v>
          </cell>
          <cell r="E3114" t="str">
            <v>:  Semen</v>
          </cell>
          <cell r="G3114" t="str">
            <v>Sm</v>
          </cell>
          <cell r="H3114">
            <v>4</v>
          </cell>
          <cell r="I3114" t="str">
            <v>%</v>
          </cell>
          <cell r="J3114" t="str">
            <v xml:space="preserve"> Berdasarkan</v>
          </cell>
          <cell r="R3114" t="str">
            <v>(Rp.)</v>
          </cell>
          <cell r="S3114" t="str">
            <v>(Rp.)</v>
          </cell>
        </row>
        <row r="3115">
          <cell r="D3115">
            <v>20</v>
          </cell>
          <cell r="E3115" t="str">
            <v>:  Agregat Halus</v>
          </cell>
          <cell r="G3115" t="str">
            <v>Fa</v>
          </cell>
          <cell r="H3115">
            <v>19.2</v>
          </cell>
          <cell r="I3115" t="str">
            <v>%</v>
          </cell>
          <cell r="J3115" t="str">
            <v xml:space="preserve"> JMF &amp; sesuai</v>
          </cell>
        </row>
        <row r="3116">
          <cell r="D3116">
            <v>35</v>
          </cell>
          <cell r="E3116" t="str">
            <v>:  Agregat Kasar</v>
          </cell>
          <cell r="G3116" t="str">
            <v>Ca</v>
          </cell>
          <cell r="H3116">
            <v>33.6</v>
          </cell>
          <cell r="I3116" t="str">
            <v>%</v>
          </cell>
          <cell r="J3116" t="str">
            <v xml:space="preserve"> dgn Spesifikasi</v>
          </cell>
        </row>
        <row r="3117">
          <cell r="D3117">
            <v>45</v>
          </cell>
          <cell r="E3117" t="str">
            <v>: Sirtu</v>
          </cell>
          <cell r="G3117" t="str">
            <v>Sr</v>
          </cell>
          <cell r="H3117">
            <v>43.2</v>
          </cell>
          <cell r="I3117" t="str">
            <v>%</v>
          </cell>
        </row>
        <row r="3118">
          <cell r="A3118">
            <v>9</v>
          </cell>
          <cell r="C3118" t="str">
            <v>Berat Jenis Material :</v>
          </cell>
          <cell r="L3118" t="str">
            <v>A.</v>
          </cell>
          <cell r="N3118" t="str">
            <v>TENAGA</v>
          </cell>
        </row>
        <row r="3119">
          <cell r="C3119" t="str">
            <v>-  Beton</v>
          </cell>
          <cell r="G3119" t="str">
            <v>D1</v>
          </cell>
          <cell r="H3119">
            <v>2.25</v>
          </cell>
          <cell r="I3119" t="str">
            <v>T/M3</v>
          </cell>
        </row>
        <row r="3120">
          <cell r="C3120" t="str">
            <v>-  Semen</v>
          </cell>
          <cell r="G3120" t="str">
            <v>D2</v>
          </cell>
          <cell r="H3120">
            <v>3</v>
          </cell>
          <cell r="I3120" t="str">
            <v>T/M3</v>
          </cell>
          <cell r="L3120" t="str">
            <v>1.</v>
          </cell>
          <cell r="N3120" t="str">
            <v>Pekerja</v>
          </cell>
          <cell r="O3120" t="str">
            <v>(L01)</v>
          </cell>
          <cell r="P3120" t="str">
            <v>jam</v>
          </cell>
          <cell r="Q3120">
            <v>5.3012048192771086</v>
          </cell>
          <cell r="R3120">
            <v>2857.14</v>
          </cell>
          <cell r="U3120">
            <v>15146.284337349398</v>
          </cell>
        </row>
        <row r="3121">
          <cell r="C3121" t="str">
            <v>-  Agregat Halus</v>
          </cell>
          <cell r="G3121" t="str">
            <v>D3</v>
          </cell>
          <cell r="H3121">
            <v>2.1</v>
          </cell>
          <cell r="I3121" t="str">
            <v>T/M3</v>
          </cell>
          <cell r="L3121" t="str">
            <v>2.</v>
          </cell>
          <cell r="N3121" t="str">
            <v>Tukang</v>
          </cell>
          <cell r="O3121" t="str">
            <v>(L02)</v>
          </cell>
          <cell r="P3121" t="str">
            <v>jam</v>
          </cell>
          <cell r="Q3121">
            <v>1.7670682730923695</v>
          </cell>
          <cell r="R3121">
            <v>4285.71</v>
          </cell>
          <cell r="U3121">
            <v>7573.142168674699</v>
          </cell>
        </row>
        <row r="3122">
          <cell r="C3122" t="str">
            <v>-  Agregat Kasar</v>
          </cell>
          <cell r="G3122" t="str">
            <v>D4</v>
          </cell>
          <cell r="H3122">
            <v>2.1</v>
          </cell>
          <cell r="I3122" t="str">
            <v>T/M3</v>
          </cell>
          <cell r="L3122" t="str">
            <v>3.</v>
          </cell>
          <cell r="N3122" t="str">
            <v>Mandor</v>
          </cell>
          <cell r="O3122" t="str">
            <v>(L03)</v>
          </cell>
          <cell r="P3122" t="str">
            <v>jam</v>
          </cell>
          <cell r="Q3122">
            <v>0.44176706827309237</v>
          </cell>
          <cell r="R3122">
            <v>3214.29</v>
          </cell>
          <cell r="U3122">
            <v>1419.9674698795181</v>
          </cell>
        </row>
        <row r="3123">
          <cell r="C3123" t="str">
            <v>-  Sirtu</v>
          </cell>
          <cell r="G3123" t="str">
            <v>D5</v>
          </cell>
          <cell r="H3123">
            <v>1.8</v>
          </cell>
          <cell r="I3123" t="str">
            <v>T/M3</v>
          </cell>
        </row>
        <row r="3125">
          <cell r="A3125" t="str">
            <v>II.</v>
          </cell>
          <cell r="C3125" t="str">
            <v>URUTAN KERJA</v>
          </cell>
          <cell r="Q3125" t="str">
            <v xml:space="preserve">JUMLAH HARGA TENAGA   </v>
          </cell>
          <cell r="U3125">
            <v>24139.393975903615</v>
          </cell>
        </row>
        <row r="3126">
          <cell r="A3126">
            <v>1</v>
          </cell>
          <cell r="C3126" t="str">
            <v>Semen, pasir, batu kerikil dan air dicampur dan diaduk</v>
          </cell>
        </row>
        <row r="3127">
          <cell r="C3127" t="str">
            <v>menjadi beton dengan menggunakan Concrete Mixer</v>
          </cell>
          <cell r="L3127" t="str">
            <v>B.</v>
          </cell>
          <cell r="N3127" t="str">
            <v>BAHAN</v>
          </cell>
        </row>
        <row r="3128">
          <cell r="A3128">
            <v>2</v>
          </cell>
          <cell r="C3128" t="str">
            <v>Beton di-cor ke dalam bekisting yang telah disiapkan</v>
          </cell>
        </row>
        <row r="3129">
          <cell r="A3129">
            <v>3</v>
          </cell>
          <cell r="C3129" t="str">
            <v>Penyelesaian dan perapihan setelah pemasangan</v>
          </cell>
          <cell r="L3129" t="str">
            <v>1.</v>
          </cell>
          <cell r="N3129" t="str">
            <v>Semen</v>
          </cell>
          <cell r="O3129" t="str">
            <v>(M12)</v>
          </cell>
          <cell r="P3129" t="str">
            <v>Kg</v>
          </cell>
          <cell r="Q3129">
            <v>92.249999999999986</v>
          </cell>
          <cell r="R3129">
            <v>688.65625</v>
          </cell>
          <cell r="U3129">
            <v>63528.539062499993</v>
          </cell>
        </row>
        <row r="3130">
          <cell r="L3130" t="str">
            <v>2.</v>
          </cell>
          <cell r="N3130" t="str">
            <v>Pasir</v>
          </cell>
          <cell r="O3130" t="str">
            <v>(M01)</v>
          </cell>
          <cell r="P3130" t="str">
            <v>M3</v>
          </cell>
          <cell r="Q3130">
            <v>0.21085714285714283</v>
          </cell>
          <cell r="R3130">
            <v>54300</v>
          </cell>
          <cell r="U3130">
            <v>11449.542857142855</v>
          </cell>
        </row>
        <row r="3131">
          <cell r="A3131" t="str">
            <v>III.</v>
          </cell>
          <cell r="C3131" t="str">
            <v>PEMAKAIAN BAHAN, ALAT DAN TENAGA</v>
          </cell>
          <cell r="L3131" t="str">
            <v>3.</v>
          </cell>
          <cell r="N3131" t="str">
            <v>Agregat Kasar</v>
          </cell>
          <cell r="O3131" t="str">
            <v>(M03)</v>
          </cell>
          <cell r="P3131" t="str">
            <v>M3</v>
          </cell>
          <cell r="Q3131">
            <v>0.36899999999999994</v>
          </cell>
          <cell r="R3131">
            <v>222345.54558042376</v>
          </cell>
          <cell r="U3131">
            <v>82045.506319176347</v>
          </cell>
        </row>
        <row r="3132">
          <cell r="L3132" t="str">
            <v>5.</v>
          </cell>
          <cell r="N3132" t="str">
            <v>Kayu Perancah</v>
          </cell>
          <cell r="O3132" t="str">
            <v>(M19)</v>
          </cell>
          <cell r="P3132" t="str">
            <v>M3</v>
          </cell>
          <cell r="Q3132">
            <v>0.05</v>
          </cell>
          <cell r="R3132">
            <v>1466250</v>
          </cell>
          <cell r="U3132">
            <v>73312.5</v>
          </cell>
        </row>
        <row r="3133">
          <cell r="A3133" t="str">
            <v xml:space="preserve">   1.</v>
          </cell>
          <cell r="C3133" t="str">
            <v>BAHAN</v>
          </cell>
          <cell r="L3133" t="str">
            <v>6.</v>
          </cell>
          <cell r="N3133" t="str">
            <v>Paku</v>
          </cell>
          <cell r="O3133" t="str">
            <v>(M18)</v>
          </cell>
          <cell r="P3133" t="str">
            <v>Kg</v>
          </cell>
          <cell r="Q3133">
            <v>0.4</v>
          </cell>
          <cell r="R3133">
            <v>5500</v>
          </cell>
          <cell r="U3133">
            <v>2200</v>
          </cell>
        </row>
        <row r="3134">
          <cell r="A3134" t="str">
            <v>1.a.</v>
          </cell>
          <cell r="C3134" t="str">
            <v>Semen (PC)          =</v>
          </cell>
          <cell r="D3134" t="str">
            <v xml:space="preserve">   {Sm x D1 x 1000} x 1.025</v>
          </cell>
          <cell r="G3134" t="str">
            <v>(M12)</v>
          </cell>
          <cell r="H3134">
            <v>92.249999999999986</v>
          </cell>
          <cell r="I3134" t="str">
            <v>Kg</v>
          </cell>
        </row>
        <row r="3135">
          <cell r="A3135" t="str">
            <v>1.b.</v>
          </cell>
          <cell r="C3135" t="str">
            <v>Agregat Halus</v>
          </cell>
          <cell r="D3135" t="str">
            <v xml:space="preserve">   {(Ps x D1) : D3} x 1.025</v>
          </cell>
          <cell r="G3135" t="str">
            <v>(M01)</v>
          </cell>
          <cell r="H3135">
            <v>0.21085714285714283</v>
          </cell>
          <cell r="I3135" t="str">
            <v>M3</v>
          </cell>
          <cell r="Q3135" t="str">
            <v xml:space="preserve">JUMLAH HARGA BAHAN   </v>
          </cell>
          <cell r="U3135">
            <v>232536.08823881921</v>
          </cell>
        </row>
        <row r="3136">
          <cell r="A3136" t="str">
            <v>1.c.</v>
          </cell>
          <cell r="C3136" t="str">
            <v>Agregat Kasar</v>
          </cell>
          <cell r="D3136" t="str">
            <v xml:space="preserve">   {(Kr x D1) : D4} x 1.025</v>
          </cell>
          <cell r="G3136" t="str">
            <v>(M03)</v>
          </cell>
          <cell r="H3136">
            <v>0.36899999999999994</v>
          </cell>
          <cell r="I3136" t="str">
            <v>M3</v>
          </cell>
          <cell r="J3136" t="str">
            <v xml:space="preserve"> Agregat Kasar</v>
          </cell>
        </row>
        <row r="3137">
          <cell r="C3137" t="str">
            <v>Sirtu</v>
          </cell>
          <cell r="H3137">
            <v>0.55349999999999999</v>
          </cell>
          <cell r="I3137" t="str">
            <v>M3</v>
          </cell>
        </row>
        <row r="3138">
          <cell r="A3138" t="str">
            <v>1.e.</v>
          </cell>
          <cell r="C3138" t="str">
            <v>Bekisting</v>
          </cell>
          <cell r="G3138" t="str">
            <v>(M19)</v>
          </cell>
          <cell r="H3138">
            <v>0.05</v>
          </cell>
          <cell r="I3138" t="str">
            <v>M3</v>
          </cell>
        </row>
        <row r="3139">
          <cell r="A3139" t="str">
            <v>1.f</v>
          </cell>
          <cell r="C3139" t="str">
            <v>Paku</v>
          </cell>
          <cell r="G3139" t="str">
            <v>(M18)</v>
          </cell>
          <cell r="H3139">
            <v>0.4</v>
          </cell>
          <cell r="I3139" t="str">
            <v>Kg</v>
          </cell>
        </row>
        <row r="3141">
          <cell r="A3141" t="str">
            <v>2.</v>
          </cell>
          <cell r="C3141" t="str">
            <v>ALAT</v>
          </cell>
        </row>
        <row r="3142">
          <cell r="A3142" t="str">
            <v>2.a.</v>
          </cell>
          <cell r="C3142" t="str">
            <v>CONCRETE MIXER</v>
          </cell>
          <cell r="G3142" t="str">
            <v>(E06)</v>
          </cell>
        </row>
        <row r="3143">
          <cell r="C3143" t="str">
            <v>Kapasitas Alat</v>
          </cell>
          <cell r="G3143" t="str">
            <v>V</v>
          </cell>
          <cell r="H3143">
            <v>500</v>
          </cell>
          <cell r="I3143" t="str">
            <v>liter</v>
          </cell>
        </row>
        <row r="3144">
          <cell r="C3144" t="str">
            <v>Faktor Efisiensi Alat</v>
          </cell>
          <cell r="G3144" t="str">
            <v>Fa</v>
          </cell>
          <cell r="H3144">
            <v>0.83</v>
          </cell>
          <cell r="I3144" t="str">
            <v>-</v>
          </cell>
        </row>
        <row r="3145">
          <cell r="C3145" t="str">
            <v>Waktu siklus   :</v>
          </cell>
          <cell r="D3145" t="str">
            <v>(T1 + T2 + T3 + T4)</v>
          </cell>
          <cell r="G3145" t="str">
            <v>Ts</v>
          </cell>
        </row>
        <row r="3146">
          <cell r="C3146" t="str">
            <v>-  Memuat</v>
          </cell>
          <cell r="G3146" t="str">
            <v>T1</v>
          </cell>
          <cell r="H3146">
            <v>3</v>
          </cell>
          <cell r="I3146" t="str">
            <v>menit</v>
          </cell>
        </row>
        <row r="3147">
          <cell r="C3147" t="str">
            <v>-  Mengaduk</v>
          </cell>
          <cell r="G3147" t="str">
            <v>T2</v>
          </cell>
          <cell r="H3147">
            <v>2</v>
          </cell>
          <cell r="I3147" t="str">
            <v>menit</v>
          </cell>
        </row>
        <row r="3148">
          <cell r="C3148" t="str">
            <v>-  Menuang</v>
          </cell>
          <cell r="G3148" t="str">
            <v>T3</v>
          </cell>
          <cell r="H3148">
            <v>3</v>
          </cell>
          <cell r="I3148" t="str">
            <v>menit</v>
          </cell>
        </row>
        <row r="3149">
          <cell r="C3149" t="str">
            <v>-  Tunggu, dll.</v>
          </cell>
          <cell r="G3149" t="str">
            <v>T4</v>
          </cell>
          <cell r="H3149">
            <v>3</v>
          </cell>
          <cell r="I3149" t="str">
            <v>menit</v>
          </cell>
        </row>
        <row r="3150">
          <cell r="G3150" t="str">
            <v>Ts</v>
          </cell>
          <cell r="H3150">
            <v>11</v>
          </cell>
          <cell r="I3150" t="str">
            <v>menit</v>
          </cell>
        </row>
        <row r="3152">
          <cell r="C3152" t="str">
            <v>Kap. Prod. / jam  =</v>
          </cell>
          <cell r="D3152" t="str">
            <v>V x Fa x 60</v>
          </cell>
          <cell r="G3152" t="str">
            <v>Q1</v>
          </cell>
          <cell r="H3152">
            <v>2.2636363636363637</v>
          </cell>
          <cell r="I3152" t="str">
            <v>M3</v>
          </cell>
        </row>
        <row r="3153">
          <cell r="D3153" t="str">
            <v>1000 x Ts</v>
          </cell>
        </row>
        <row r="3155">
          <cell r="C3155" t="str">
            <v>Koefisien Alat / M3</v>
          </cell>
          <cell r="D3155" t="str">
            <v xml:space="preserve">  =   1  :  Q1</v>
          </cell>
          <cell r="G3155" t="str">
            <v>(E06)</v>
          </cell>
          <cell r="H3155">
            <v>0.44176706827309237</v>
          </cell>
          <cell r="I3155" t="str">
            <v>jam</v>
          </cell>
        </row>
        <row r="3159">
          <cell r="J3159" t="str">
            <v>Berlanjut ke hal. berikut.</v>
          </cell>
        </row>
        <row r="3160">
          <cell r="A3160" t="str">
            <v>ITEM PEMBAYARAN NO.</v>
          </cell>
          <cell r="D3160" t="str">
            <v>: 5.5.(2)</v>
          </cell>
          <cell r="J3160" t="str">
            <v>Analisa EI-718</v>
          </cell>
        </row>
        <row r="3161">
          <cell r="A3161" t="str">
            <v>JENIS PEKERJAAN</v>
          </cell>
          <cell r="D3161" t="str">
            <v>: Pekerjaan LFAS Kelas B</v>
          </cell>
        </row>
        <row r="3162">
          <cell r="A3162" t="str">
            <v>SATUAN PEMBAYARAN</v>
          </cell>
          <cell r="D3162" t="str">
            <v>:  M3</v>
          </cell>
          <cell r="H3162" t="str">
            <v xml:space="preserve">        URAIAN ANALISA HARGA SATUAN</v>
          </cell>
        </row>
        <row r="3163">
          <cell r="J3163" t="str">
            <v>Lanjutan</v>
          </cell>
        </row>
        <row r="3165">
          <cell r="A3165" t="str">
            <v>No.</v>
          </cell>
          <cell r="C3165" t="str">
            <v>U R A I A N</v>
          </cell>
          <cell r="G3165" t="str">
            <v>KODE</v>
          </cell>
          <cell r="H3165" t="str">
            <v>KOEF.</v>
          </cell>
          <cell r="I3165" t="str">
            <v>SATUAN</v>
          </cell>
          <cell r="J3165" t="str">
            <v>KETERANGAN</v>
          </cell>
        </row>
        <row r="3168">
          <cell r="A3168" t="str">
            <v>2.b.</v>
          </cell>
          <cell r="C3168" t="str">
            <v>WATER TANK TRUCK</v>
          </cell>
          <cell r="G3168" t="str">
            <v>(E23)</v>
          </cell>
        </row>
        <row r="3169">
          <cell r="C3169" t="str">
            <v>Volume Tanki Air</v>
          </cell>
          <cell r="G3169" t="str">
            <v>V</v>
          </cell>
          <cell r="H3169">
            <v>4</v>
          </cell>
          <cell r="I3169" t="str">
            <v>M3</v>
          </cell>
        </row>
        <row r="3170">
          <cell r="C3170" t="str">
            <v>Kebutuhan air / M3 beton</v>
          </cell>
          <cell r="G3170" t="str">
            <v>Wc</v>
          </cell>
          <cell r="H3170">
            <v>5.5349999999999989E-2</v>
          </cell>
          <cell r="I3170" t="str">
            <v>M3</v>
          </cell>
        </row>
        <row r="3171">
          <cell r="C3171" t="str">
            <v>Faktor Efiesiensi Alat</v>
          </cell>
          <cell r="G3171" t="str">
            <v>Fa</v>
          </cell>
          <cell r="H3171">
            <v>0.83</v>
          </cell>
          <cell r="I3171" t="str">
            <v>-</v>
          </cell>
        </row>
        <row r="3172">
          <cell r="C3172" t="str">
            <v>Pengisian Tanki / jam</v>
          </cell>
          <cell r="G3172" t="str">
            <v>n</v>
          </cell>
          <cell r="H3172">
            <v>1</v>
          </cell>
          <cell r="I3172" t="str">
            <v>kali</v>
          </cell>
        </row>
        <row r="3174">
          <cell r="C3174" t="str">
            <v>Kap. Prod. / jam  =</v>
          </cell>
          <cell r="D3174" t="str">
            <v>V x Fa x n</v>
          </cell>
          <cell r="G3174" t="str">
            <v>Q2</v>
          </cell>
          <cell r="H3174">
            <v>59.981933152664865</v>
          </cell>
          <cell r="I3174" t="str">
            <v>M3</v>
          </cell>
        </row>
        <row r="3175">
          <cell r="D3175" t="str">
            <v>Wc</v>
          </cell>
        </row>
        <row r="3177">
          <cell r="C3177" t="str">
            <v>Koefisien Alat / M3</v>
          </cell>
          <cell r="D3177" t="str">
            <v xml:space="preserve">  =   1  :  Q2</v>
          </cell>
          <cell r="G3177" t="str">
            <v>(E23)</v>
          </cell>
          <cell r="H3177">
            <v>1.6671686746987949E-2</v>
          </cell>
          <cell r="I3177" t="str">
            <v>jam</v>
          </cell>
        </row>
        <row r="3179">
          <cell r="A3179" t="str">
            <v>2.c.</v>
          </cell>
          <cell r="C3179" t="str">
            <v>CONCRETE VIBRATOR</v>
          </cell>
          <cell r="G3179" t="str">
            <v>(E20)</v>
          </cell>
        </row>
        <row r="3180">
          <cell r="C3180" t="str">
            <v>Kebutuhan Alat Penggetar Beton ini disesuaikan dengan</v>
          </cell>
        </row>
        <row r="3181">
          <cell r="C3181" t="str">
            <v>kapasitas produksi Alat Pencampur (Concrete Mixer)</v>
          </cell>
        </row>
        <row r="3183">
          <cell r="C3183" t="str">
            <v>Kap. Prod. / jam  =</v>
          </cell>
          <cell r="D3183" t="str">
            <v>Kap.Prod./Jam Alat Concrete Mixer</v>
          </cell>
          <cell r="G3183" t="str">
            <v>Q3</v>
          </cell>
          <cell r="H3183">
            <v>2.2636363636363637</v>
          </cell>
          <cell r="I3183" t="str">
            <v>M3</v>
          </cell>
        </row>
        <row r="3185">
          <cell r="C3185" t="str">
            <v>Koefisien Alat / M3</v>
          </cell>
          <cell r="D3185" t="str">
            <v xml:space="preserve">  =   1  :  Q3</v>
          </cell>
          <cell r="G3185" t="str">
            <v>(E20)</v>
          </cell>
          <cell r="H3185">
            <v>0.44176706827309237</v>
          </cell>
          <cell r="I3185" t="str">
            <v>jam</v>
          </cell>
        </row>
        <row r="3187">
          <cell r="A3187" t="str">
            <v>2.c.</v>
          </cell>
          <cell r="C3187" t="str">
            <v>ALAT BANTU</v>
          </cell>
        </row>
        <row r="3188">
          <cell r="C3188" t="str">
            <v>Diperlukan  :</v>
          </cell>
        </row>
        <row r="3189">
          <cell r="C3189" t="str">
            <v>- Sekop</v>
          </cell>
          <cell r="D3189" t="str">
            <v>=  2  buah</v>
          </cell>
        </row>
        <row r="3190">
          <cell r="C3190" t="str">
            <v>- Pacul</v>
          </cell>
          <cell r="D3190" t="str">
            <v>=  2  buah</v>
          </cell>
        </row>
        <row r="3191">
          <cell r="C3191" t="str">
            <v>- Sendok Semen</v>
          </cell>
          <cell r="D3191" t="str">
            <v>=  2  buah</v>
          </cell>
        </row>
        <row r="3192">
          <cell r="C3192" t="str">
            <v>- Ember Cor</v>
          </cell>
          <cell r="D3192" t="str">
            <v>=  4  buah</v>
          </cell>
        </row>
        <row r="3193">
          <cell r="C3193" t="str">
            <v>- Gerobak Dorong</v>
          </cell>
          <cell r="D3193" t="str">
            <v>=  1  buah</v>
          </cell>
        </row>
        <row r="3195">
          <cell r="A3195" t="str">
            <v>3.</v>
          </cell>
          <cell r="C3195" t="str">
            <v>TENAGA</v>
          </cell>
        </row>
        <row r="3196">
          <cell r="C3196" t="str">
            <v>Produksi Beton dalam 1 hari</v>
          </cell>
          <cell r="E3196" t="str">
            <v>=  Tk x Q1</v>
          </cell>
          <cell r="G3196" t="str">
            <v>Qt</v>
          </cell>
          <cell r="H3196">
            <v>15.845454545454546</v>
          </cell>
          <cell r="I3196" t="str">
            <v>M3</v>
          </cell>
        </row>
        <row r="3198">
          <cell r="C3198" t="str">
            <v>Kebutuhan tenaga :</v>
          </cell>
          <cell r="D3198" t="str">
            <v>- Mandor</v>
          </cell>
          <cell r="G3198" t="str">
            <v>M</v>
          </cell>
          <cell r="H3198">
            <v>1</v>
          </cell>
          <cell r="I3198" t="str">
            <v>orang</v>
          </cell>
        </row>
        <row r="3199">
          <cell r="D3199" t="str">
            <v>- Tukang</v>
          </cell>
          <cell r="G3199" t="str">
            <v>Tb</v>
          </cell>
          <cell r="H3199">
            <v>4</v>
          </cell>
          <cell r="I3199" t="str">
            <v>orang</v>
          </cell>
        </row>
        <row r="3200">
          <cell r="D3200" t="str">
            <v>- Pekerja</v>
          </cell>
          <cell r="G3200" t="str">
            <v>P</v>
          </cell>
          <cell r="H3200">
            <v>12</v>
          </cell>
          <cell r="I3200" t="str">
            <v>orang</v>
          </cell>
        </row>
        <row r="3202">
          <cell r="C3202" t="str">
            <v>Koefisien Tenaga / M3   :</v>
          </cell>
        </row>
        <row r="3203">
          <cell r="D3203" t="str">
            <v>-  Mandor</v>
          </cell>
          <cell r="E3203" t="str">
            <v>= (Tk x M) : Qt</v>
          </cell>
          <cell r="G3203" t="str">
            <v>(L03)</v>
          </cell>
          <cell r="H3203">
            <v>0.44176706827309237</v>
          </cell>
          <cell r="I3203" t="str">
            <v>jam</v>
          </cell>
        </row>
        <row r="3204">
          <cell r="D3204" t="str">
            <v>-  Tukang</v>
          </cell>
          <cell r="E3204" t="str">
            <v>= (Tk x Tb) : Qt</v>
          </cell>
          <cell r="G3204" t="str">
            <v>(L02)</v>
          </cell>
          <cell r="H3204">
            <v>1.7670682730923695</v>
          </cell>
          <cell r="I3204" t="str">
            <v>jam</v>
          </cell>
        </row>
        <row r="3205">
          <cell r="D3205" t="str">
            <v>-  Pekerja</v>
          </cell>
          <cell r="E3205" t="str">
            <v>= (Tk x P) : Qt</v>
          </cell>
          <cell r="G3205" t="str">
            <v>(L01)</v>
          </cell>
          <cell r="H3205">
            <v>5.3012048192771086</v>
          </cell>
          <cell r="I3205" t="str">
            <v>jam</v>
          </cell>
        </row>
        <row r="3208">
          <cell r="A3208" t="str">
            <v>4.</v>
          </cell>
          <cell r="C3208" t="str">
            <v>HARGA DASAR SATUAN UPAH, BAHAN DAN ALAT</v>
          </cell>
        </row>
        <row r="3209">
          <cell r="C3209" t="str">
            <v>Lihat lampiran.</v>
          </cell>
        </row>
        <row r="3218">
          <cell r="J3218" t="str">
            <v>Berlanjut ke hal. berikut.</v>
          </cell>
        </row>
        <row r="3219">
          <cell r="A3219" t="str">
            <v>ITEM PEMBAYARAN NO.</v>
          </cell>
          <cell r="D3219" t="str">
            <v>: 5.5.(2)</v>
          </cell>
          <cell r="J3219" t="str">
            <v>Analisa EI-718</v>
          </cell>
        </row>
        <row r="3220">
          <cell r="A3220" t="str">
            <v>JENIS PEKERJAAN</v>
          </cell>
          <cell r="D3220" t="str">
            <v>: Pekerjaan LFAS Kelas B</v>
          </cell>
        </row>
        <row r="3221">
          <cell r="A3221" t="str">
            <v>SATUAN PEMBAYARAN</v>
          </cell>
          <cell r="D3221" t="str">
            <v>:  M3</v>
          </cell>
          <cell r="H3221" t="str">
            <v xml:space="preserve">        URAIAN ANALISA HARGA SATUAN</v>
          </cell>
        </row>
        <row r="3222">
          <cell r="J3222" t="str">
            <v>Lanjutan</v>
          </cell>
        </row>
        <row r="3224">
          <cell r="A3224" t="str">
            <v>No.</v>
          </cell>
          <cell r="C3224" t="str">
            <v>U R A I A N</v>
          </cell>
          <cell r="G3224" t="str">
            <v>KODE</v>
          </cell>
          <cell r="H3224" t="str">
            <v>KOEF.</v>
          </cell>
          <cell r="I3224" t="str">
            <v>SATUAN</v>
          </cell>
          <cell r="J3224" t="str">
            <v>KETERANGAN</v>
          </cell>
        </row>
        <row r="3227">
          <cell r="A3227" t="str">
            <v>5.</v>
          </cell>
          <cell r="C3227" t="str">
            <v>ANALISA HARGA SATUAN PEKERJAAN</v>
          </cell>
        </row>
        <row r="3228">
          <cell r="C3228" t="str">
            <v>Lihat perhitungan dalam FORMULIR STANDAR UNTUK</v>
          </cell>
        </row>
        <row r="3229">
          <cell r="C3229" t="str">
            <v>PEREKEMAN ANALISA MASING-MASING HARGA</v>
          </cell>
        </row>
        <row r="3230">
          <cell r="C3230" t="str">
            <v>SATUAN.</v>
          </cell>
        </row>
        <row r="3231">
          <cell r="C3231" t="str">
            <v>Didapat Harga Satuan Pekerjaan :</v>
          </cell>
        </row>
        <row r="3233">
          <cell r="C3233" t="str">
            <v xml:space="preserve">Rp.  </v>
          </cell>
          <cell r="D3233">
            <v>313349.42307399388</v>
          </cell>
          <cell r="E3233" t="str">
            <v xml:space="preserve"> / M3</v>
          </cell>
        </row>
        <row r="3236">
          <cell r="A3236" t="str">
            <v>6.</v>
          </cell>
          <cell r="C3236" t="str">
            <v>MASA PELAKSANAAN YANG DIPERLUKAN</v>
          </cell>
        </row>
        <row r="3237">
          <cell r="C3237" t="str">
            <v>Masa Pelaksanaan :</v>
          </cell>
          <cell r="D3237" t="str">
            <v>. . . . . . . . . . . .</v>
          </cell>
        </row>
        <row r="3239">
          <cell r="A3239" t="str">
            <v>7.</v>
          </cell>
          <cell r="C3239" t="str">
            <v>VOLUME PEKERJAAN YANG DIPERLUKAN</v>
          </cell>
        </row>
        <row r="3240">
          <cell r="C3240" t="str">
            <v>Volume pekerjaan  :</v>
          </cell>
          <cell r="D3240">
            <v>1</v>
          </cell>
          <cell r="E3240" t="str">
            <v>M3</v>
          </cell>
        </row>
        <row r="3281">
          <cell r="A3281" t="str">
            <v>ITEM PEMBAYARAN NO.</v>
          </cell>
          <cell r="D3281" t="str">
            <v>: 5.5.(3)</v>
          </cell>
          <cell r="J3281" t="str">
            <v>Analisa EI-718</v>
          </cell>
          <cell r="T3281" t="str">
            <v>Analisa EI-718</v>
          </cell>
        </row>
        <row r="3282">
          <cell r="A3282" t="str">
            <v>JENIS PEKERJAAN</v>
          </cell>
          <cell r="D3282" t="str">
            <v>: Pekerjaan LPAS Kelas C</v>
          </cell>
        </row>
        <row r="3283">
          <cell r="A3283" t="str">
            <v>SATUAN PEMBAYARAN</v>
          </cell>
          <cell r="D3283" t="str">
            <v>:  M3</v>
          </cell>
          <cell r="H3283" t="str">
            <v xml:space="preserve">        URAIAN ANALISA HARGA SATUAN</v>
          </cell>
          <cell r="L3283" t="str">
            <v>FORMULIR STANDAR UNTUK</v>
          </cell>
        </row>
        <row r="3284">
          <cell r="L3284" t="str">
            <v>PEREKAMAN ANALISA MASING-MASING HARGA SATUAN</v>
          </cell>
        </row>
        <row r="3285">
          <cell r="L3285">
            <v>0</v>
          </cell>
        </row>
        <row r="3286">
          <cell r="A3286" t="str">
            <v>No.</v>
          </cell>
          <cell r="C3286" t="str">
            <v>U R A I A N</v>
          </cell>
          <cell r="G3286" t="str">
            <v>KODE</v>
          </cell>
          <cell r="H3286" t="str">
            <v>KOEF.</v>
          </cell>
          <cell r="I3286" t="str">
            <v>SATUAN</v>
          </cell>
          <cell r="J3286" t="str">
            <v>KETERANGAN</v>
          </cell>
        </row>
        <row r="3288">
          <cell r="L3288" t="str">
            <v>PROYEK</v>
          </cell>
          <cell r="O3288" t="str">
            <v>:</v>
          </cell>
        </row>
        <row r="3289">
          <cell r="A3289" t="str">
            <v>I.</v>
          </cell>
          <cell r="C3289" t="str">
            <v>ASUMSI</v>
          </cell>
          <cell r="L3289" t="str">
            <v>No. PAKET KONTRAK</v>
          </cell>
          <cell r="O3289" t="str">
            <v>:</v>
          </cell>
        </row>
        <row r="3290">
          <cell r="A3290">
            <v>1</v>
          </cell>
          <cell r="C3290" t="str">
            <v>Menggunakan alat (cara mekanik)</v>
          </cell>
          <cell r="L3290" t="str">
            <v>NAMA PAKET</v>
          </cell>
          <cell r="O3290" t="str">
            <v>:</v>
          </cell>
        </row>
        <row r="3291">
          <cell r="A3291">
            <v>2</v>
          </cell>
          <cell r="C3291" t="str">
            <v>Lokasi pekerjaan : sepanjang jalan</v>
          </cell>
          <cell r="L3291" t="str">
            <v>PROP / KAB / KODYA</v>
          </cell>
          <cell r="O3291" t="str">
            <v>:</v>
          </cell>
        </row>
        <row r="3292">
          <cell r="A3292">
            <v>3</v>
          </cell>
          <cell r="C3292" t="str">
            <v>Agregat merupakan bahan Lapis Pondasi Agregat</v>
          </cell>
          <cell r="L3292" t="str">
            <v>ITEM PEMBAYARAN NO.</v>
          </cell>
          <cell r="O3292" t="str">
            <v>: 5.5.(3)</v>
          </cell>
          <cell r="R3292" t="str">
            <v>PERKIRAAN VOL. PEK.</v>
          </cell>
          <cell r="T3292" t="str">
            <v>:</v>
          </cell>
          <cell r="U3292">
            <v>1</v>
          </cell>
        </row>
        <row r="3293">
          <cell r="C3293" t="str">
            <v>Kelas C yang telah dicampur di base camp dan</v>
          </cell>
          <cell r="L3293" t="str">
            <v>JENIS PEKERJAAN</v>
          </cell>
          <cell r="O3293" t="str">
            <v>: Pekerjaan LPAS Kelas C</v>
          </cell>
          <cell r="R3293" t="str">
            <v>TOTAL HARGA (Rp.)</v>
          </cell>
          <cell r="T3293" t="str">
            <v>:</v>
          </cell>
          <cell r="U3293">
            <v>31522.779454667012</v>
          </cell>
        </row>
        <row r="3294">
          <cell r="C3294" t="str">
            <v>selanjutnya dimuat ke truck dengan wheel loader</v>
          </cell>
        </row>
        <row r="3295">
          <cell r="A3295">
            <v>4</v>
          </cell>
          <cell r="C3295" t="str">
            <v>Jarak rata-rata Base camp ke lokasi pekerjaan</v>
          </cell>
          <cell r="G3295" t="str">
            <v>L</v>
          </cell>
          <cell r="H3295">
            <v>0</v>
          </cell>
          <cell r="I3295" t="str">
            <v>KM</v>
          </cell>
          <cell r="L3295" t="str">
            <v>SATUAN PEMBAYARAN</v>
          </cell>
          <cell r="O3295" t="str">
            <v>:  M3</v>
          </cell>
          <cell r="R3295" t="str">
            <v>% THD. BIAYA PROYEK</v>
          </cell>
          <cell r="T3295" t="str">
            <v>:</v>
          </cell>
          <cell r="U3295" t="e">
            <v>#DIV/0!</v>
          </cell>
        </row>
        <row r="3296">
          <cell r="A3296">
            <v>5</v>
          </cell>
          <cell r="C3296" t="str">
            <v>Jam kerja efektif per-hari</v>
          </cell>
          <cell r="G3296" t="str">
            <v>Tk</v>
          </cell>
          <cell r="H3296">
            <v>7</v>
          </cell>
          <cell r="I3296" t="str">
            <v>jam</v>
          </cell>
        </row>
        <row r="3297">
          <cell r="A3297">
            <v>6</v>
          </cell>
          <cell r="C3297" t="str">
            <v>Kadar Semen Minimum (Spesifikasi)</v>
          </cell>
          <cell r="G3297" t="str">
            <v>Ks</v>
          </cell>
          <cell r="H3297">
            <v>250</v>
          </cell>
          <cell r="I3297" t="str">
            <v>Kg/M3</v>
          </cell>
        </row>
        <row r="3298">
          <cell r="A3298">
            <v>7</v>
          </cell>
          <cell r="C3298" t="str">
            <v>Perbandingan Air/Semen Maksimum (Spesifikasi)</v>
          </cell>
          <cell r="G3298" t="str">
            <v>Wcr</v>
          </cell>
          <cell r="H3298">
            <v>0.6</v>
          </cell>
          <cell r="I3298" t="str">
            <v>-</v>
          </cell>
          <cell r="L3298" t="str">
            <v>NO.</v>
          </cell>
          <cell r="N3298" t="str">
            <v>KOMPONEN</v>
          </cell>
          <cell r="P3298" t="str">
            <v>SATUAN</v>
          </cell>
          <cell r="Q3298" t="str">
            <v>KUANTITAS</v>
          </cell>
          <cell r="R3298" t="str">
            <v>SATUAN</v>
          </cell>
          <cell r="S3298" t="str">
            <v>HARGA</v>
          </cell>
        </row>
        <row r="3299">
          <cell r="A3299">
            <v>8</v>
          </cell>
          <cell r="C3299" t="str">
            <v>Perbandingan Camp.</v>
          </cell>
          <cell r="D3299">
            <v>12</v>
          </cell>
          <cell r="E3299" t="str">
            <v>:  Semen</v>
          </cell>
          <cell r="G3299" t="str">
            <v>Sm</v>
          </cell>
          <cell r="H3299">
            <v>12</v>
          </cell>
          <cell r="I3299" t="str">
            <v>%</v>
          </cell>
          <cell r="J3299" t="str">
            <v xml:space="preserve"> Berdasarkan</v>
          </cell>
          <cell r="R3299" t="str">
            <v>(Rp.)</v>
          </cell>
          <cell r="S3299" t="str">
            <v>(Rp.)</v>
          </cell>
        </row>
        <row r="3300">
          <cell r="D3300">
            <v>47</v>
          </cell>
          <cell r="E3300" t="str">
            <v>:  Agregat Halus</v>
          </cell>
          <cell r="G3300" t="str">
            <v>Fa</v>
          </cell>
          <cell r="H3300">
            <v>41.4</v>
          </cell>
          <cell r="I3300" t="str">
            <v>%</v>
          </cell>
          <cell r="J3300" t="str">
            <v xml:space="preserve"> JMF &amp; sesuai</v>
          </cell>
        </row>
        <row r="3301">
          <cell r="D3301">
            <v>38</v>
          </cell>
          <cell r="E3301" t="str">
            <v>:  Agregat Kasar</v>
          </cell>
          <cell r="G3301" t="str">
            <v>Ca</v>
          </cell>
          <cell r="H3301">
            <v>33.4</v>
          </cell>
          <cell r="I3301" t="str">
            <v>%</v>
          </cell>
          <cell r="J3301">
            <v>0</v>
          </cell>
        </row>
        <row r="3302">
          <cell r="D3302">
            <v>15</v>
          </cell>
          <cell r="E3302" t="str">
            <v>: Tanah</v>
          </cell>
          <cell r="G3302" t="str">
            <v>Tnh</v>
          </cell>
          <cell r="H3302">
            <v>13.2</v>
          </cell>
          <cell r="I3302" t="str">
            <v>%</v>
          </cell>
        </row>
        <row r="3303">
          <cell r="A3303">
            <v>9</v>
          </cell>
          <cell r="C3303" t="str">
            <v>Berat Jenis Material :</v>
          </cell>
          <cell r="L3303" t="str">
            <v>A.</v>
          </cell>
          <cell r="N3303" t="str">
            <v>TENAGA</v>
          </cell>
        </row>
        <row r="3304">
          <cell r="C3304" t="str">
            <v>-  Beton</v>
          </cell>
          <cell r="G3304" t="str">
            <v>D1</v>
          </cell>
          <cell r="H3304">
            <v>2.25</v>
          </cell>
          <cell r="I3304" t="str">
            <v>T/M3</v>
          </cell>
        </row>
        <row r="3305">
          <cell r="C3305" t="str">
            <v>-  Semen</v>
          </cell>
          <cell r="G3305" t="str">
            <v>D2</v>
          </cell>
          <cell r="H3305">
            <v>3</v>
          </cell>
          <cell r="I3305" t="str">
            <v>T/M3</v>
          </cell>
          <cell r="L3305" t="str">
            <v>1.</v>
          </cell>
          <cell r="N3305" t="str">
            <v>Pekerja</v>
          </cell>
          <cell r="O3305" t="str">
            <v>(L01)</v>
          </cell>
          <cell r="P3305" t="str">
            <v>jam</v>
          </cell>
          <cell r="Q3305">
            <v>5.3012048192771086</v>
          </cell>
          <cell r="R3305">
            <v>2857.14</v>
          </cell>
          <cell r="U3305">
            <v>15146.284337349398</v>
          </cell>
        </row>
        <row r="3306">
          <cell r="C3306" t="str">
            <v>-  Agregat Kelas C</v>
          </cell>
          <cell r="G3306" t="str">
            <v>D3</v>
          </cell>
          <cell r="H3306">
            <v>1.9</v>
          </cell>
          <cell r="I3306" t="str">
            <v>T/M3</v>
          </cell>
          <cell r="L3306" t="str">
            <v>2.</v>
          </cell>
          <cell r="N3306" t="str">
            <v>Tukang</v>
          </cell>
          <cell r="O3306" t="str">
            <v>(L02)</v>
          </cell>
          <cell r="P3306" t="str">
            <v>jam</v>
          </cell>
          <cell r="Q3306">
            <v>1.7670682730923695</v>
          </cell>
          <cell r="R3306">
            <v>4285.71</v>
          </cell>
          <cell r="U3306">
            <v>7573.142168674699</v>
          </cell>
        </row>
        <row r="3307">
          <cell r="C3307">
            <v>0</v>
          </cell>
          <cell r="G3307">
            <v>0</v>
          </cell>
          <cell r="H3307">
            <v>0</v>
          </cell>
          <cell r="I3307">
            <v>0</v>
          </cell>
          <cell r="L3307" t="str">
            <v>3.</v>
          </cell>
          <cell r="N3307" t="str">
            <v>Mandor</v>
          </cell>
          <cell r="O3307" t="str">
            <v>(L03)</v>
          </cell>
          <cell r="P3307" t="str">
            <v>jam</v>
          </cell>
          <cell r="Q3307">
            <v>0.44176706827309237</v>
          </cell>
          <cell r="R3307">
            <v>3214.29</v>
          </cell>
          <cell r="U3307">
            <v>1419.9674698795181</v>
          </cell>
        </row>
        <row r="3308">
          <cell r="C3308">
            <v>0</v>
          </cell>
        </row>
        <row r="3309">
          <cell r="A3309" t="str">
            <v>II.</v>
          </cell>
          <cell r="C3309" t="str">
            <v>URUTAN KERJA</v>
          </cell>
          <cell r="Q3309" t="str">
            <v xml:space="preserve">JUMLAH HARGA TENAGA   </v>
          </cell>
          <cell r="U3309">
            <v>24139.393975903615</v>
          </cell>
        </row>
        <row r="3310">
          <cell r="A3310">
            <v>1</v>
          </cell>
          <cell r="C3310" t="str">
            <v>Semen, pasir, batu kerikil dan air dicampur dan diaduk</v>
          </cell>
        </row>
        <row r="3311">
          <cell r="C3311" t="str">
            <v>menjadi beton dengan menggunakan Concrete Mixer</v>
          </cell>
          <cell r="L3311" t="str">
            <v>B.</v>
          </cell>
          <cell r="N3311" t="str">
            <v>BAHAN</v>
          </cell>
        </row>
        <row r="3312">
          <cell r="A3312">
            <v>2</v>
          </cell>
          <cell r="C3312" t="str">
            <v>Beton di-cor ke dalam bekisting yang telah disiapkan</v>
          </cell>
        </row>
        <row r="3313">
          <cell r="A3313">
            <v>3</v>
          </cell>
          <cell r="C3313" t="str">
            <v>Penyelesaian dan perapihan setelah pemasangan</v>
          </cell>
          <cell r="L3313" t="str">
            <v>1.</v>
          </cell>
          <cell r="N3313" t="str">
            <v>Semen</v>
          </cell>
          <cell r="O3313" t="str">
            <v>(M12)</v>
          </cell>
          <cell r="P3313" t="str">
            <v>Kg</v>
          </cell>
          <cell r="Q3313">
            <v>276.75</v>
          </cell>
          <cell r="R3313">
            <v>1357.5</v>
          </cell>
          <cell r="U3313">
            <v>375688.125</v>
          </cell>
        </row>
        <row r="3314">
          <cell r="L3314" t="str">
            <v>2.</v>
          </cell>
          <cell r="N3314" t="str">
            <v>Aggregat Klas C</v>
          </cell>
          <cell r="O3314" t="str">
            <v>(M01)</v>
          </cell>
          <cell r="P3314" t="str">
            <v>M3</v>
          </cell>
          <cell r="Q3314">
            <v>0.50251973684210527</v>
          </cell>
          <cell r="R3314">
            <v>141787.08464737452</v>
          </cell>
          <cell r="U3314">
            <v>71250.808464607951</v>
          </cell>
        </row>
        <row r="3315">
          <cell r="A3315" t="str">
            <v>III.</v>
          </cell>
          <cell r="C3315" t="str">
            <v>PEMAKAIAN BAHAN, ALAT DAN TENAGA</v>
          </cell>
        </row>
        <row r="3317">
          <cell r="A3317" t="str">
            <v xml:space="preserve">   1.</v>
          </cell>
          <cell r="C3317" t="str">
            <v>BAHAN</v>
          </cell>
        </row>
        <row r="3318">
          <cell r="A3318" t="str">
            <v>1.a.</v>
          </cell>
          <cell r="C3318" t="str">
            <v>Semen (PC)          =</v>
          </cell>
          <cell r="D3318" t="str">
            <v xml:space="preserve">   {Sm x D1 x 1000} x 1.025</v>
          </cell>
          <cell r="G3318" t="str">
            <v>(M12)</v>
          </cell>
          <cell r="H3318">
            <v>276.75</v>
          </cell>
          <cell r="I3318" t="str">
            <v>Kg</v>
          </cell>
        </row>
        <row r="3319">
          <cell r="A3319" t="str">
            <v>1.b.</v>
          </cell>
          <cell r="C3319" t="str">
            <v>Agregat Kelas C</v>
          </cell>
          <cell r="D3319" t="str">
            <v xml:space="preserve">   {(Ps x D1) : D3} x 1.025</v>
          </cell>
          <cell r="G3319" t="str">
            <v>(M01)</v>
          </cell>
          <cell r="H3319">
            <v>0.50251973684210527</v>
          </cell>
          <cell r="I3319" t="str">
            <v>M3</v>
          </cell>
        </row>
        <row r="3320">
          <cell r="A3320" t="str">
            <v>1.c.</v>
          </cell>
          <cell r="C3320">
            <v>0</v>
          </cell>
          <cell r="D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</row>
        <row r="3321">
          <cell r="A3321" t="str">
            <v>1.e.</v>
          </cell>
          <cell r="C3321" t="str">
            <v>Bekisting</v>
          </cell>
          <cell r="G3321" t="str">
            <v>(M19)</v>
          </cell>
          <cell r="H3321">
            <v>0.05</v>
          </cell>
          <cell r="I3321" t="str">
            <v>M3</v>
          </cell>
        </row>
        <row r="3322">
          <cell r="A3322" t="str">
            <v>1.f</v>
          </cell>
          <cell r="C3322" t="str">
            <v>Paku</v>
          </cell>
          <cell r="G3322" t="str">
            <v>(M18)</v>
          </cell>
          <cell r="H3322">
            <v>0.4</v>
          </cell>
          <cell r="I3322" t="str">
            <v>Kg</v>
          </cell>
        </row>
        <row r="3324">
          <cell r="A3324" t="str">
            <v>2.</v>
          </cell>
          <cell r="C3324" t="str">
            <v>ALAT</v>
          </cell>
        </row>
        <row r="3325">
          <cell r="A3325" t="str">
            <v>2.a.</v>
          </cell>
          <cell r="C3325" t="str">
            <v>CONCRETE MIXER</v>
          </cell>
          <cell r="G3325" t="str">
            <v>(E06)</v>
          </cell>
        </row>
        <row r="3326">
          <cell r="C3326" t="str">
            <v>Kapasitas Alat</v>
          </cell>
          <cell r="G3326" t="str">
            <v>V</v>
          </cell>
          <cell r="H3326">
            <v>500</v>
          </cell>
          <cell r="I3326" t="str">
            <v>liter</v>
          </cell>
        </row>
        <row r="3327">
          <cell r="C3327" t="str">
            <v>Faktor Efisiensi Alat</v>
          </cell>
          <cell r="G3327" t="str">
            <v>Fa</v>
          </cell>
          <cell r="H3327">
            <v>0.83</v>
          </cell>
          <cell r="I3327" t="str">
            <v>-</v>
          </cell>
        </row>
        <row r="3328">
          <cell r="C3328" t="str">
            <v>Waktu siklus   :</v>
          </cell>
          <cell r="D3328" t="str">
            <v>(T1 + T2 + T3 + T4)</v>
          </cell>
          <cell r="G3328" t="str">
            <v>Ts</v>
          </cell>
        </row>
        <row r="3329">
          <cell r="C3329" t="str">
            <v>-  Memuat</v>
          </cell>
          <cell r="G3329" t="str">
            <v>T1</v>
          </cell>
          <cell r="H3329">
            <v>3</v>
          </cell>
          <cell r="I3329" t="str">
            <v>menit</v>
          </cell>
        </row>
        <row r="3330">
          <cell r="C3330" t="str">
            <v>-  Mengaduk</v>
          </cell>
          <cell r="G3330" t="str">
            <v>T2</v>
          </cell>
          <cell r="H3330">
            <v>2</v>
          </cell>
          <cell r="I3330" t="str">
            <v>menit</v>
          </cell>
        </row>
        <row r="3331">
          <cell r="C3331" t="str">
            <v>-  Menuang</v>
          </cell>
          <cell r="G3331" t="str">
            <v>T3</v>
          </cell>
          <cell r="H3331">
            <v>3</v>
          </cell>
          <cell r="I3331" t="str">
            <v>menit</v>
          </cell>
        </row>
        <row r="3332">
          <cell r="C3332" t="str">
            <v>-  Tunggu, dll.</v>
          </cell>
          <cell r="G3332" t="str">
            <v>T4</v>
          </cell>
          <cell r="H3332">
            <v>3</v>
          </cell>
          <cell r="I3332" t="str">
            <v>menit</v>
          </cell>
        </row>
        <row r="3333">
          <cell r="G3333" t="str">
            <v>Ts</v>
          </cell>
          <cell r="H3333">
            <v>11</v>
          </cell>
          <cell r="I3333" t="str">
            <v>menit</v>
          </cell>
        </row>
        <row r="3335">
          <cell r="C3335" t="str">
            <v>Kap. Prod. / jam  =</v>
          </cell>
          <cell r="D3335" t="str">
            <v>V x Fa x 60</v>
          </cell>
          <cell r="G3335" t="str">
            <v>Q1</v>
          </cell>
          <cell r="H3335">
            <v>2.2636363636363637</v>
          </cell>
          <cell r="I3335" t="str">
            <v>M3</v>
          </cell>
        </row>
        <row r="3336">
          <cell r="D3336" t="str">
            <v>1000 x Ts</v>
          </cell>
        </row>
        <row r="3338">
          <cell r="C3338" t="str">
            <v>Koefisien Alat / M3</v>
          </cell>
          <cell r="D3338" t="str">
            <v xml:space="preserve">  =   1  :  Q1</v>
          </cell>
          <cell r="G3338" t="str">
            <v>(E06)</v>
          </cell>
          <cell r="H3338">
            <v>0.44176706827309237</v>
          </cell>
          <cell r="I3338" t="str">
            <v>jam</v>
          </cell>
        </row>
        <row r="3342">
          <cell r="J3342" t="str">
            <v>Berlanjut ke hal. berikut.</v>
          </cell>
        </row>
        <row r="3343">
          <cell r="A3343" t="str">
            <v>ITEM PEMBAYARAN NO.</v>
          </cell>
          <cell r="D3343" t="str">
            <v>: 5.5.(3)</v>
          </cell>
          <cell r="J3343" t="str">
            <v>Analisa EI-718</v>
          </cell>
        </row>
        <row r="3344">
          <cell r="A3344" t="str">
            <v>JENIS PEKERJAAN</v>
          </cell>
          <cell r="D3344" t="str">
            <v>: Pekerjaan LPAS Kelas C</v>
          </cell>
        </row>
        <row r="3345">
          <cell r="A3345" t="str">
            <v>SATUAN PEMBAYARAN</v>
          </cell>
          <cell r="D3345" t="str">
            <v>:  M3</v>
          </cell>
          <cell r="H3345" t="str">
            <v xml:space="preserve">        URAIAN ANALISA HARGA SATUAN</v>
          </cell>
        </row>
        <row r="3346">
          <cell r="J3346" t="str">
            <v>Lanjutan</v>
          </cell>
        </row>
        <row r="3348">
          <cell r="A3348" t="str">
            <v>No.</v>
          </cell>
          <cell r="C3348" t="str">
            <v>U R A I A N</v>
          </cell>
          <cell r="G3348" t="str">
            <v>KODE</v>
          </cell>
          <cell r="H3348" t="str">
            <v>KOEF.</v>
          </cell>
          <cell r="I3348" t="str">
            <v>SATUAN</v>
          </cell>
          <cell r="J3348" t="str">
            <v>KETERANGAN</v>
          </cell>
        </row>
        <row r="3351">
          <cell r="A3351" t="str">
            <v>2.b.</v>
          </cell>
          <cell r="C3351" t="str">
            <v>WATER TANK TRUCK</v>
          </cell>
          <cell r="G3351" t="str">
            <v>(E23)</v>
          </cell>
        </row>
        <row r="3352">
          <cell r="C3352" t="str">
            <v>Volume Tanki Air</v>
          </cell>
          <cell r="G3352" t="str">
            <v>V</v>
          </cell>
          <cell r="H3352">
            <v>4</v>
          </cell>
          <cell r="I3352" t="str">
            <v>M3</v>
          </cell>
        </row>
        <row r="3353">
          <cell r="C3353" t="str">
            <v>Kebutuhan air / M3 beton</v>
          </cell>
          <cell r="G3353" t="str">
            <v>Wc</v>
          </cell>
          <cell r="H3353">
            <v>0.16604999999999998</v>
          </cell>
          <cell r="I3353" t="str">
            <v>M3</v>
          </cell>
        </row>
        <row r="3354">
          <cell r="C3354" t="str">
            <v>Faktor Efiesiensi Alat</v>
          </cell>
          <cell r="G3354" t="str">
            <v>Fa</v>
          </cell>
          <cell r="H3354">
            <v>0.83</v>
          </cell>
          <cell r="I3354" t="str">
            <v>-</v>
          </cell>
        </row>
        <row r="3355">
          <cell r="C3355" t="str">
            <v>Pengisian Tanki / jam</v>
          </cell>
          <cell r="G3355" t="str">
            <v>n</v>
          </cell>
          <cell r="H3355">
            <v>1</v>
          </cell>
          <cell r="I3355" t="str">
            <v>kali</v>
          </cell>
        </row>
        <row r="3357">
          <cell r="C3357" t="str">
            <v>Kap. Prod. / jam  =</v>
          </cell>
          <cell r="D3357" t="str">
            <v>V x Fa x n</v>
          </cell>
          <cell r="G3357" t="str">
            <v>Q2</v>
          </cell>
          <cell r="H3357">
            <v>19.993977717554955</v>
          </cell>
          <cell r="I3357" t="str">
            <v>M3</v>
          </cell>
        </row>
        <row r="3358">
          <cell r="D3358" t="str">
            <v>Wc</v>
          </cell>
        </row>
        <row r="3360">
          <cell r="C3360" t="str">
            <v>Koefisien Alat / M3</v>
          </cell>
          <cell r="D3360" t="str">
            <v xml:space="preserve">  =   1  :  Q2</v>
          </cell>
          <cell r="G3360" t="str">
            <v>(E23)</v>
          </cell>
          <cell r="H3360">
            <v>5.0015060240963853E-2</v>
          </cell>
          <cell r="I3360" t="str">
            <v>jam</v>
          </cell>
        </row>
        <row r="3362">
          <cell r="A3362" t="str">
            <v>2.c.</v>
          </cell>
          <cell r="C3362" t="str">
            <v>CONCRETE VIBRATOR</v>
          </cell>
          <cell r="G3362" t="str">
            <v>(E20)</v>
          </cell>
        </row>
        <row r="3363">
          <cell r="C3363" t="str">
            <v>Kebutuhan Alat Penggetar Beton ini disesuaikan dengan</v>
          </cell>
        </row>
        <row r="3364">
          <cell r="C3364" t="str">
            <v>kapasitas produksi Alat Pencampur (Concrete Mixer)</v>
          </cell>
        </row>
        <row r="3366">
          <cell r="C3366" t="str">
            <v>Kap. Prod. / jam  =</v>
          </cell>
          <cell r="D3366" t="str">
            <v>Kap.Prod./Jam Alat Concrete Mixer</v>
          </cell>
          <cell r="G3366" t="str">
            <v>Q3</v>
          </cell>
          <cell r="H3366">
            <v>2.2636363636363637</v>
          </cell>
          <cell r="I3366" t="str">
            <v>M3</v>
          </cell>
        </row>
        <row r="3368">
          <cell r="C3368" t="str">
            <v>Koefisien Alat / M3</v>
          </cell>
          <cell r="D3368" t="str">
            <v xml:space="preserve">  =   1  :  Q3</v>
          </cell>
          <cell r="G3368" t="str">
            <v>(E20)</v>
          </cell>
          <cell r="H3368">
            <v>0.44176706827309237</v>
          </cell>
          <cell r="I3368" t="str">
            <v>jam</v>
          </cell>
        </row>
        <row r="3370">
          <cell r="A3370" t="str">
            <v>2.c.</v>
          </cell>
          <cell r="C3370" t="str">
            <v>ALAT BANTU</v>
          </cell>
        </row>
        <row r="3371">
          <cell r="C3371" t="str">
            <v>Diperlukan  :</v>
          </cell>
        </row>
        <row r="3372">
          <cell r="C3372" t="str">
            <v>- Sekop</v>
          </cell>
          <cell r="D3372" t="str">
            <v>=  2  buah</v>
          </cell>
        </row>
        <row r="3373">
          <cell r="C3373" t="str">
            <v>- Pacul</v>
          </cell>
          <cell r="D3373" t="str">
            <v>=  2  buah</v>
          </cell>
        </row>
        <row r="3374">
          <cell r="C3374" t="str">
            <v>- Sendok Semen</v>
          </cell>
          <cell r="D3374" t="str">
            <v>=  2  buah</v>
          </cell>
        </row>
        <row r="3375">
          <cell r="C3375" t="str">
            <v>- Ember Cor</v>
          </cell>
          <cell r="D3375" t="str">
            <v>=  4  buah</v>
          </cell>
        </row>
        <row r="3376">
          <cell r="C3376" t="str">
            <v>- Gerobak Dorong</v>
          </cell>
          <cell r="D3376" t="str">
            <v>=  1  buah</v>
          </cell>
        </row>
        <row r="3378">
          <cell r="A3378" t="str">
            <v>3.</v>
          </cell>
          <cell r="C3378" t="str">
            <v>TENAGA</v>
          </cell>
        </row>
        <row r="3379">
          <cell r="C3379" t="str">
            <v>Produksi Beton dalam 1 hari</v>
          </cell>
          <cell r="E3379" t="str">
            <v>=  Tk x Q1</v>
          </cell>
          <cell r="G3379" t="str">
            <v>Qt</v>
          </cell>
          <cell r="H3379">
            <v>15.845454545454546</v>
          </cell>
          <cell r="I3379" t="str">
            <v>M3</v>
          </cell>
        </row>
        <row r="3381">
          <cell r="C3381" t="str">
            <v>Kebutuhan tenaga :</v>
          </cell>
          <cell r="D3381" t="str">
            <v>- Mandor</v>
          </cell>
          <cell r="G3381" t="str">
            <v>M</v>
          </cell>
          <cell r="H3381">
            <v>1</v>
          </cell>
          <cell r="I3381" t="str">
            <v>orang</v>
          </cell>
        </row>
        <row r="3382">
          <cell r="D3382" t="str">
            <v>- Tukang</v>
          </cell>
          <cell r="G3382" t="str">
            <v>Tb</v>
          </cell>
          <cell r="H3382">
            <v>4</v>
          </cell>
          <cell r="I3382" t="str">
            <v>orang</v>
          </cell>
        </row>
        <row r="3383">
          <cell r="D3383" t="str">
            <v>- Pekerja</v>
          </cell>
          <cell r="G3383" t="str">
            <v>P</v>
          </cell>
          <cell r="H3383">
            <v>12</v>
          </cell>
          <cell r="I3383" t="str">
            <v>orang</v>
          </cell>
        </row>
        <row r="3385">
          <cell r="C3385" t="str">
            <v>Koefisien Tenaga / M3   :</v>
          </cell>
        </row>
        <row r="3386">
          <cell r="D3386" t="str">
            <v>-  Mandor</v>
          </cell>
          <cell r="E3386" t="str">
            <v>= (Tk x M) : Qt</v>
          </cell>
          <cell r="G3386" t="str">
            <v>(L03)</v>
          </cell>
          <cell r="H3386">
            <v>0.44176706827309237</v>
          </cell>
          <cell r="I3386" t="str">
            <v>jam</v>
          </cell>
        </row>
        <row r="3387">
          <cell r="D3387" t="str">
            <v>-  Tukang</v>
          </cell>
          <cell r="E3387" t="str">
            <v>= (Tk x Tb) : Qt</v>
          </cell>
          <cell r="G3387" t="str">
            <v>(L02)</v>
          </cell>
          <cell r="H3387">
            <v>1.7670682730923695</v>
          </cell>
          <cell r="I3387" t="str">
            <v>jam</v>
          </cell>
        </row>
        <row r="3388">
          <cell r="D3388" t="str">
            <v>-  Pekerja</v>
          </cell>
          <cell r="E3388" t="str">
            <v>= (Tk x P) : Qt</v>
          </cell>
          <cell r="G3388" t="str">
            <v>(L01)</v>
          </cell>
          <cell r="H3388">
            <v>5.3012048192771086</v>
          </cell>
          <cell r="I3388" t="str">
            <v>jam</v>
          </cell>
        </row>
        <row r="3391">
          <cell r="A3391" t="str">
            <v>4.</v>
          </cell>
          <cell r="C3391" t="str">
            <v>HARGA DASAR SATUAN UPAH, BAHAN DAN ALAT</v>
          </cell>
        </row>
        <row r="3392">
          <cell r="C3392" t="str">
            <v>Lihat lampiran.</v>
          </cell>
        </row>
        <row r="3401">
          <cell r="J3401" t="str">
            <v>Berlanjut ke hal. berikut.</v>
          </cell>
        </row>
        <row r="3402">
          <cell r="A3402" t="str">
            <v>ITEM PEMBAYARAN NO.</v>
          </cell>
          <cell r="D3402" t="str">
            <v>: 5.5.(3)</v>
          </cell>
          <cell r="J3402" t="str">
            <v>Analisa EI-718</v>
          </cell>
        </row>
        <row r="3403">
          <cell r="A3403" t="str">
            <v>JENIS PEKERJAAN</v>
          </cell>
          <cell r="D3403" t="str">
            <v>: Pekerjaan LPAS Kelas C</v>
          </cell>
        </row>
        <row r="3404">
          <cell r="A3404" t="str">
            <v>SATUAN PEMBAYARAN</v>
          </cell>
          <cell r="D3404" t="str">
            <v>:  M3</v>
          </cell>
          <cell r="H3404" t="str">
            <v xml:space="preserve">        URAIAN ANALISA HARGA SATUAN</v>
          </cell>
        </row>
        <row r="3405">
          <cell r="J3405" t="str">
            <v>Lanjutan</v>
          </cell>
        </row>
        <row r="3407">
          <cell r="A3407" t="str">
            <v>No.</v>
          </cell>
          <cell r="C3407" t="str">
            <v>U R A I A N</v>
          </cell>
          <cell r="G3407" t="str">
            <v>KODE</v>
          </cell>
          <cell r="H3407" t="str">
            <v>KOEF.</v>
          </cell>
          <cell r="I3407" t="str">
            <v>SATUAN</v>
          </cell>
          <cell r="J3407" t="str">
            <v>KETERANGAN</v>
          </cell>
        </row>
        <row r="3410">
          <cell r="A3410" t="str">
            <v>5.</v>
          </cell>
          <cell r="C3410" t="str">
            <v>ANALISA HARGA SATUAN PEKERJAAN</v>
          </cell>
        </row>
        <row r="3411">
          <cell r="C3411" t="str">
            <v>Lihat perhitungan dalam FORMULIR STANDAR UNTUK</v>
          </cell>
        </row>
        <row r="3412">
          <cell r="C3412" t="str">
            <v>PEREKEMAN ANALISA MASING-MASING HARGA</v>
          </cell>
        </row>
        <row r="3413">
          <cell r="C3413" t="str">
            <v>SATUAN.</v>
          </cell>
        </row>
        <row r="3414">
          <cell r="C3414" t="str">
            <v>Didapat Harga Satuan Pekerjaan :</v>
          </cell>
        </row>
        <row r="3416">
          <cell r="C3416" t="str">
            <v xml:space="preserve">Rp.  </v>
          </cell>
          <cell r="D3416">
            <v>634714.46174467704</v>
          </cell>
          <cell r="E3416" t="str">
            <v xml:space="preserve"> / M3</v>
          </cell>
        </row>
        <row r="3419">
          <cell r="A3419" t="str">
            <v>6.</v>
          </cell>
          <cell r="C3419" t="str">
            <v>MASA PELAKSANAAN YANG DIPERLUKAN</v>
          </cell>
        </row>
        <row r="3420">
          <cell r="C3420" t="str">
            <v>Masa Pelaksanaan :</v>
          </cell>
          <cell r="D3420" t="str">
            <v>. . . . . . . . . . . .</v>
          </cell>
        </row>
        <row r="3422">
          <cell r="A3422" t="str">
            <v>7.</v>
          </cell>
          <cell r="C3422" t="str">
            <v>VOLUME PEKERJAAN YANG DIPERLUKAN</v>
          </cell>
        </row>
        <row r="3423">
          <cell r="C3423" t="str">
            <v>Volume pekerjaan  :</v>
          </cell>
          <cell r="D3423">
            <v>1</v>
          </cell>
          <cell r="E3423" t="str">
            <v>M3</v>
          </cell>
        </row>
        <row r="3463">
          <cell r="A3463" t="str">
            <v>ITEM  PEMBAYARAN</v>
          </cell>
          <cell r="D3463" t="str">
            <v xml:space="preserve">:  5.7 (1) </v>
          </cell>
          <cell r="J3463" t="str">
            <v>Analisa EI-7171</v>
          </cell>
        </row>
        <row r="3464">
          <cell r="A3464" t="str">
            <v>JENIS PEKERJAAN</v>
          </cell>
          <cell r="D3464" t="str">
            <v>: Wet  Lean Concrete (Tebal 10 cm)</v>
          </cell>
        </row>
        <row r="3465">
          <cell r="A3465" t="str">
            <v xml:space="preserve">SATUAN                                          </v>
          </cell>
          <cell r="E3465" t="str">
            <v>: M2</v>
          </cell>
        </row>
        <row r="3469">
          <cell r="A3469" t="str">
            <v>UNIT PERHITUNGAN :</v>
          </cell>
          <cell r="D3469">
            <v>100</v>
          </cell>
          <cell r="E3469" t="str">
            <v>M3</v>
          </cell>
          <cell r="G3469" t="str">
            <v xml:space="preserve">        URAIAN ANALISA HARGA SATUAN</v>
          </cell>
        </row>
        <row r="3471">
          <cell r="A3471" t="str">
            <v>No.</v>
          </cell>
          <cell r="C3471" t="str">
            <v>U R A I A N</v>
          </cell>
          <cell r="G3471" t="str">
            <v>KODE</v>
          </cell>
          <cell r="H3471" t="str">
            <v>KOEF.</v>
          </cell>
          <cell r="I3471" t="str">
            <v>SATUAN</v>
          </cell>
          <cell r="J3471" t="str">
            <v>KETERANGAN</v>
          </cell>
        </row>
        <row r="3474">
          <cell r="A3474" t="str">
            <v>I.</v>
          </cell>
          <cell r="C3474" t="str">
            <v>ASUMSI</v>
          </cell>
        </row>
        <row r="3475">
          <cell r="A3475">
            <v>1</v>
          </cell>
          <cell r="C3475" t="str">
            <v xml:space="preserve">Menggunakan cara mekanik  </v>
          </cell>
        </row>
        <row r="3476">
          <cell r="A3476">
            <v>2</v>
          </cell>
          <cell r="C3476" t="str">
            <v>Tebal   Lean Concrete  =</v>
          </cell>
          <cell r="H3476">
            <v>10</v>
          </cell>
          <cell r="I3476" t="str">
            <v>CM</v>
          </cell>
        </row>
        <row r="3477">
          <cell r="A3477">
            <v>3</v>
          </cell>
          <cell r="C3477" t="str">
            <v>Beton  ready mix  diterima  di lokasi  pekerjaan</v>
          </cell>
        </row>
        <row r="3478">
          <cell r="A3478">
            <v>4</v>
          </cell>
          <cell r="C3478" t="str">
            <v>Jam kerja efektif per-hari</v>
          </cell>
          <cell r="G3478" t="str">
            <v>Tk</v>
          </cell>
          <cell r="H3478">
            <v>7</v>
          </cell>
          <cell r="I3478" t="str">
            <v>jam</v>
          </cell>
        </row>
        <row r="3479">
          <cell r="A3479">
            <v>5</v>
          </cell>
          <cell r="C3479" t="str">
            <v>Harga ready mix franco lokasi/ proyek</v>
          </cell>
          <cell r="G3479">
            <v>0</v>
          </cell>
          <cell r="H3479">
            <v>0</v>
          </cell>
          <cell r="I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A3482">
            <v>0</v>
          </cell>
        </row>
        <row r="3484">
          <cell r="A3484" t="str">
            <v>II.</v>
          </cell>
          <cell r="C3484" t="str">
            <v>URUTAN KERJA</v>
          </cell>
        </row>
        <row r="3485">
          <cell r="A3485">
            <v>1</v>
          </cell>
          <cell r="C3485" t="str">
            <v>Mal /bekisting/form work  dipersiapkan sesuai dengan</v>
          </cell>
        </row>
        <row r="3486">
          <cell r="C3486" t="str">
            <v>gambar dan persyaratan</v>
          </cell>
        </row>
        <row r="3487">
          <cell r="A3487">
            <v>2</v>
          </cell>
          <cell r="C3487" t="str">
            <v>Beton di-cor ke dalam mal yang telah disiapkan</v>
          </cell>
        </row>
        <row r="3488">
          <cell r="A3488">
            <v>3</v>
          </cell>
          <cell r="C3488" t="str">
            <v xml:space="preserve">Penghamparan dan perataan dilakukan dengan </v>
          </cell>
        </row>
        <row r="3489">
          <cell r="C3489" t="str">
            <v>dengan memakai alat Slip Form Paver</v>
          </cell>
        </row>
        <row r="3490">
          <cell r="A3490">
            <v>0</v>
          </cell>
        </row>
        <row r="3491">
          <cell r="A3491" t="str">
            <v>III.</v>
          </cell>
          <cell r="C3491" t="str">
            <v>PEMAKAIAN BAHAN, ALAT DAN TENAGA</v>
          </cell>
        </row>
        <row r="3493">
          <cell r="A3493">
            <v>1</v>
          </cell>
          <cell r="C3493" t="str">
            <v>BAHAN</v>
          </cell>
        </row>
        <row r="3494">
          <cell r="A3494" t="str">
            <v>1.a.</v>
          </cell>
          <cell r="C3494" t="str">
            <v>Beton  K-125 Ready mix =  100  * 1.05</v>
          </cell>
          <cell r="H3494">
            <v>105</v>
          </cell>
          <cell r="I3494" t="str">
            <v>M3</v>
          </cell>
        </row>
        <row r="3495">
          <cell r="C3495" t="str">
            <v>Volume  Beton  per M2 = 0,1*1 =</v>
          </cell>
          <cell r="E3495" t="str">
            <v>0,1  M3</v>
          </cell>
        </row>
        <row r="3496">
          <cell r="A3496" t="str">
            <v>b</v>
          </cell>
          <cell r="C3496" t="str">
            <v>Form Work</v>
          </cell>
          <cell r="D3496" t="str">
            <v>= 0.1*100</v>
          </cell>
          <cell r="H3496">
            <v>20</v>
          </cell>
          <cell r="I3496" t="str">
            <v>M2</v>
          </cell>
        </row>
        <row r="3498">
          <cell r="A3498" t="str">
            <v>2.</v>
          </cell>
          <cell r="C3498" t="str">
            <v>ALAT</v>
          </cell>
        </row>
        <row r="3499">
          <cell r="A3499" t="str">
            <v>2.a.</v>
          </cell>
          <cell r="C3499" t="str">
            <v>EXCAVATOR</v>
          </cell>
          <cell r="G3499" t="str">
            <v>(E10)</v>
          </cell>
        </row>
        <row r="3500">
          <cell r="C3500" t="str">
            <v>Kapasitas Bucket</v>
          </cell>
          <cell r="G3500" t="str">
            <v>V</v>
          </cell>
          <cell r="H3500">
            <v>0.93</v>
          </cell>
          <cell r="I3500" t="str">
            <v>M3</v>
          </cell>
        </row>
        <row r="3501">
          <cell r="C3501" t="str">
            <v>Faktor Bucket</v>
          </cell>
          <cell r="G3501" t="str">
            <v>Fb</v>
          </cell>
          <cell r="H3501">
            <v>1</v>
          </cell>
          <cell r="I3501" t="str">
            <v>-</v>
          </cell>
        </row>
        <row r="3502">
          <cell r="C3502" t="str">
            <v>Faktor  Efisiensi alat</v>
          </cell>
          <cell r="G3502" t="str">
            <v>Fa</v>
          </cell>
          <cell r="H3502">
            <v>0.83</v>
          </cell>
          <cell r="I3502" t="str">
            <v>-</v>
          </cell>
        </row>
        <row r="3503">
          <cell r="C3503" t="str">
            <v>Faktor Konversi</v>
          </cell>
          <cell r="G3503" t="str">
            <v>Fv</v>
          </cell>
          <cell r="H3503">
            <v>0.9</v>
          </cell>
        </row>
        <row r="3505">
          <cell r="C3505" t="str">
            <v>Waktu siklus</v>
          </cell>
          <cell r="G3505" t="str">
            <v>Ts1</v>
          </cell>
        </row>
        <row r="3506">
          <cell r="C3506" t="str">
            <v>- Menggali,  memuat dan berputar</v>
          </cell>
          <cell r="G3506" t="str">
            <v>T1</v>
          </cell>
          <cell r="H3506">
            <v>0.317</v>
          </cell>
          <cell r="I3506" t="str">
            <v>menit</v>
          </cell>
        </row>
        <row r="3507">
          <cell r="C3507" t="str">
            <v>- Lain-lain</v>
          </cell>
          <cell r="G3507" t="str">
            <v>T2</v>
          </cell>
          <cell r="H3507">
            <v>0.5</v>
          </cell>
          <cell r="I3507" t="str">
            <v>menit</v>
          </cell>
        </row>
        <row r="3508">
          <cell r="G3508" t="str">
            <v>Ts1</v>
          </cell>
          <cell r="H3508">
            <v>0.81699999999999995</v>
          </cell>
          <cell r="I3508" t="str">
            <v>menit</v>
          </cell>
        </row>
        <row r="3510">
          <cell r="C3510" t="str">
            <v>Kap. Prod. / jam =</v>
          </cell>
          <cell r="D3510" t="str">
            <v>V  x Fb x Fa x Fv x  60</v>
          </cell>
          <cell r="G3510" t="str">
            <v>Q1</v>
          </cell>
          <cell r="H3510">
            <v>5.1019094247246022</v>
          </cell>
          <cell r="I3510" t="str">
            <v xml:space="preserve">M3  </v>
          </cell>
        </row>
        <row r="3511">
          <cell r="D3511" t="str">
            <v>Ts1 x Fk</v>
          </cell>
        </row>
        <row r="3513">
          <cell r="C3513" t="str">
            <v>Koefisien Alat / M3</v>
          </cell>
          <cell r="D3513" t="str">
            <v xml:space="preserve"> =  1  :  Q1</v>
          </cell>
          <cell r="G3513" t="str">
            <v>-</v>
          </cell>
          <cell r="H3513">
            <v>0.19600504766977109</v>
          </cell>
          <cell r="I3513" t="str">
            <v>Jam</v>
          </cell>
        </row>
        <row r="3517">
          <cell r="A3517" t="str">
            <v>2.b.</v>
          </cell>
          <cell r="C3517" t="str">
            <v>SLIP FORM PAVER</v>
          </cell>
        </row>
        <row r="3522">
          <cell r="A3522" t="str">
            <v>2.c.</v>
          </cell>
          <cell r="C3522" t="str">
            <v>CONCRETE VIBRATOR</v>
          </cell>
          <cell r="G3522" t="str">
            <v>(E20)</v>
          </cell>
        </row>
        <row r="3523">
          <cell r="C3523" t="str">
            <v>Kebutuhan Alat Penggetar Beton ini disesuaikan dengan</v>
          </cell>
        </row>
        <row r="3524">
          <cell r="C3524" t="str">
            <v>kapasitas produksi Concrete  Pump</v>
          </cell>
        </row>
        <row r="3525">
          <cell r="C3525" t="str">
            <v>Kap. Prod. / jam  =</v>
          </cell>
          <cell r="G3525" t="str">
            <v>Q3</v>
          </cell>
          <cell r="H3525">
            <v>10</v>
          </cell>
          <cell r="I3525" t="str">
            <v>M3</v>
          </cell>
          <cell r="J3525" t="str">
            <v>Cek Kap prod</v>
          </cell>
        </row>
        <row r="3526">
          <cell r="C3526" t="str">
            <v xml:space="preserve">Kebutuhan utk </v>
          </cell>
          <cell r="D3526">
            <v>100</v>
          </cell>
          <cell r="E3526" t="str">
            <v>M3</v>
          </cell>
          <cell r="G3526" t="str">
            <v>(E20)</v>
          </cell>
          <cell r="H3526">
            <v>10.5</v>
          </cell>
          <cell r="I3526" t="str">
            <v>jam</v>
          </cell>
        </row>
        <row r="3528">
          <cell r="A3528" t="str">
            <v>2.c.</v>
          </cell>
          <cell r="C3528" t="str">
            <v>ALAT BANTU</v>
          </cell>
        </row>
        <row r="3529">
          <cell r="C3529" t="str">
            <v>Diperlukan  :</v>
          </cell>
        </row>
        <row r="3530">
          <cell r="C3530" t="str">
            <v>- Sekop</v>
          </cell>
          <cell r="D3530" t="str">
            <v>=  2  buah</v>
          </cell>
        </row>
        <row r="3531">
          <cell r="C3531" t="str">
            <v>- Pacul</v>
          </cell>
          <cell r="D3531" t="str">
            <v>=  2  buah</v>
          </cell>
        </row>
        <row r="3532">
          <cell r="C3532" t="str">
            <v>Dan lain-lain</v>
          </cell>
        </row>
        <row r="3534">
          <cell r="A3534" t="str">
            <v>3.</v>
          </cell>
          <cell r="C3534" t="str">
            <v>TENAGA</v>
          </cell>
        </row>
        <row r="3535">
          <cell r="C3535" t="str">
            <v xml:space="preserve">Kebutuhan utk </v>
          </cell>
          <cell r="D3535">
            <v>100</v>
          </cell>
          <cell r="E3535" t="str">
            <v>M3</v>
          </cell>
        </row>
        <row r="3536">
          <cell r="C3536" t="str">
            <v>- Pengawas</v>
          </cell>
          <cell r="E3536">
            <v>0</v>
          </cell>
          <cell r="G3536" t="str">
            <v>Pg</v>
          </cell>
          <cell r="H3536">
            <v>7</v>
          </cell>
          <cell r="I3536" t="str">
            <v>hour</v>
          </cell>
        </row>
        <row r="3537">
          <cell r="C3537" t="str">
            <v>- Mandor</v>
          </cell>
          <cell r="E3537" t="str">
            <v>= 1 orang hari</v>
          </cell>
          <cell r="G3537" t="str">
            <v>M</v>
          </cell>
          <cell r="H3537">
            <v>21</v>
          </cell>
          <cell r="I3537" t="str">
            <v>hour</v>
          </cell>
        </row>
        <row r="3538">
          <cell r="C3538" t="str">
            <v>- Tukang/ Tenaga  trampil</v>
          </cell>
          <cell r="E3538">
            <v>0</v>
          </cell>
          <cell r="G3538" t="str">
            <v>Tb</v>
          </cell>
          <cell r="H3538">
            <v>35</v>
          </cell>
          <cell r="I3538" t="str">
            <v>hour</v>
          </cell>
        </row>
        <row r="3539">
          <cell r="C3539" t="str">
            <v>- Pekerja</v>
          </cell>
          <cell r="E3539" t="str">
            <v>= 2 orang hari</v>
          </cell>
          <cell r="G3539" t="str">
            <v>P</v>
          </cell>
          <cell r="H3539">
            <v>49</v>
          </cell>
          <cell r="I3539" t="str">
            <v>hour</v>
          </cell>
        </row>
        <row r="3542">
          <cell r="C3542" t="str">
            <v>DOMINAN: Slip Form Paver</v>
          </cell>
        </row>
        <row r="3553">
          <cell r="A3553" t="str">
            <v>ITEM  PEMBAYARAN</v>
          </cell>
          <cell r="E3553" t="str">
            <v xml:space="preserve">:  5.7 (1) </v>
          </cell>
          <cell r="J3553" t="str">
            <v>Analisa EI-7171</v>
          </cell>
        </row>
        <row r="3554">
          <cell r="A3554" t="str">
            <v>JENIS PEKERJAAN</v>
          </cell>
          <cell r="E3554" t="str">
            <v>: Wet  Lean Concrete (Tebal 10 cm)</v>
          </cell>
        </row>
        <row r="3555">
          <cell r="A3555" t="str">
            <v xml:space="preserve">SATUAN                                          </v>
          </cell>
          <cell r="E3555" t="str">
            <v>: M3</v>
          </cell>
        </row>
        <row r="3558">
          <cell r="A3558" t="str">
            <v>UNIT PERHITUNGAN :</v>
          </cell>
          <cell r="D3558">
            <v>100</v>
          </cell>
          <cell r="E3558" t="str">
            <v>M3</v>
          </cell>
          <cell r="G3558" t="str">
            <v xml:space="preserve">        URAIAN ANALISA HARGA SATUAN</v>
          </cell>
        </row>
        <row r="3560">
          <cell r="A3560" t="str">
            <v>4.</v>
          </cell>
          <cell r="C3560" t="str">
            <v>HARGA DASAR SATUAN UPAH, BAHAN DAN ALAT</v>
          </cell>
        </row>
        <row r="3561">
          <cell r="C3561" t="str">
            <v>Lihat lampiran.</v>
          </cell>
        </row>
        <row r="3563">
          <cell r="A3563" t="str">
            <v>5.</v>
          </cell>
          <cell r="C3563" t="str">
            <v>ANALISA HARGA SATUAN PEKERJAAN</v>
          </cell>
        </row>
        <row r="3564">
          <cell r="C3564" t="str">
            <v>Lihat perhitungan dalam FORMULIR STANDAR UNTUK</v>
          </cell>
        </row>
        <row r="3565">
          <cell r="C3565" t="str">
            <v>PEREKEMAN ANALISA MASING-MASING HARGA</v>
          </cell>
        </row>
        <row r="3566">
          <cell r="C3566" t="str">
            <v>SATUAN.</v>
          </cell>
        </row>
        <row r="3567">
          <cell r="C3567" t="str">
            <v>Didapat Harga Satuan Pekerjaan :</v>
          </cell>
        </row>
        <row r="3569">
          <cell r="C3569" t="str">
            <v xml:space="preserve">Rp.  </v>
          </cell>
          <cell r="D3569">
            <v>56726.178538879387</v>
          </cell>
          <cell r="E3569" t="str">
            <v xml:space="preserve"> / M2</v>
          </cell>
        </row>
        <row r="3572">
          <cell r="A3572" t="str">
            <v>6.</v>
          </cell>
          <cell r="C3572" t="str">
            <v>WAKTU PELAKSANAAN YANG DIPERLUKAN</v>
          </cell>
        </row>
        <row r="3573">
          <cell r="C3573" t="str">
            <v>Masa Pelaksanaan :</v>
          </cell>
          <cell r="D3573" t="str">
            <v>. . . . . . . . . . . .</v>
          </cell>
          <cell r="E3573" t="str">
            <v>bulan</v>
          </cell>
        </row>
        <row r="3575">
          <cell r="A3575" t="str">
            <v>7.</v>
          </cell>
          <cell r="C3575" t="str">
            <v>VOLUME PEKERJAAN YANG DIPERLUKAN</v>
          </cell>
        </row>
        <row r="3576">
          <cell r="C3576" t="str">
            <v>Volume pekerjaan  :</v>
          </cell>
          <cell r="D3576">
            <v>1</v>
          </cell>
          <cell r="E3576" t="str">
            <v>M2</v>
          </cell>
        </row>
        <row r="3582">
          <cell r="A3582" t="str">
            <v>ITEM PEMBAYARAN NO.</v>
          </cell>
          <cell r="D3582" t="str">
            <v>:  5.7 (2)</v>
          </cell>
          <cell r="J3582" t="str">
            <v>Analisa EI-511</v>
          </cell>
        </row>
        <row r="3583">
          <cell r="A3583" t="str">
            <v>JENIS PEKERJAAN</v>
          </cell>
          <cell r="D3583" t="str">
            <v>: Sand Bedding (t=5 cm)</v>
          </cell>
        </row>
        <row r="3584">
          <cell r="A3584" t="str">
            <v>SATUAN PEMBAYARAN</v>
          </cell>
          <cell r="D3584" t="str">
            <v>:  M2</v>
          </cell>
          <cell r="H3584" t="str">
            <v xml:space="preserve">         URAIAN ANALISA HARGA SATUAN</v>
          </cell>
        </row>
        <row r="3587">
          <cell r="A3587" t="str">
            <v>No.</v>
          </cell>
          <cell r="C3587" t="str">
            <v>U R A I A N</v>
          </cell>
          <cell r="G3587" t="str">
            <v>KODE</v>
          </cell>
          <cell r="H3587" t="str">
            <v>KOEF.</v>
          </cell>
          <cell r="I3587" t="str">
            <v>SATUAN</v>
          </cell>
          <cell r="J3587" t="str">
            <v>KETERANGAN</v>
          </cell>
        </row>
        <row r="3590">
          <cell r="A3590" t="str">
            <v>I.</v>
          </cell>
          <cell r="C3590" t="str">
            <v>ASUMSI</v>
          </cell>
        </row>
        <row r="3591">
          <cell r="A3591">
            <v>1</v>
          </cell>
          <cell r="C3591" t="str">
            <v>Pekerjaan dilakukan secara mekanis</v>
          </cell>
        </row>
        <row r="3592">
          <cell r="A3592">
            <v>2</v>
          </cell>
          <cell r="C3592" t="str">
            <v>Lokasi pekerjaan : sepanjang jalan</v>
          </cell>
        </row>
        <row r="3593">
          <cell r="A3593">
            <v>3</v>
          </cell>
          <cell r="C3593" t="str">
            <v>Kondisi Jalan   :  sedang / baik</v>
          </cell>
        </row>
        <row r="3594">
          <cell r="A3594">
            <v>4</v>
          </cell>
          <cell r="C3594" t="str">
            <v>Jam kerja efektif per-hari</v>
          </cell>
          <cell r="G3594" t="str">
            <v>Tk</v>
          </cell>
          <cell r="H3594">
            <v>7</v>
          </cell>
          <cell r="I3594" t="str">
            <v>Jam</v>
          </cell>
        </row>
        <row r="3595">
          <cell r="A3595">
            <v>5</v>
          </cell>
          <cell r="C3595" t="str">
            <v>Faktor pengembangan bahan</v>
          </cell>
          <cell r="G3595" t="str">
            <v>Fk</v>
          </cell>
          <cell r="H3595">
            <v>1.17</v>
          </cell>
          <cell r="I3595" t="str">
            <v>-</v>
          </cell>
        </row>
        <row r="3596">
          <cell r="A3596">
            <v>6</v>
          </cell>
          <cell r="C3596" t="str">
            <v>Tebal hamparan padat</v>
          </cell>
          <cell r="G3596" t="str">
            <v>t</v>
          </cell>
          <cell r="H3596">
            <v>0.05</v>
          </cell>
          <cell r="I3596" t="str">
            <v>M</v>
          </cell>
        </row>
        <row r="3598">
          <cell r="A3598" t="str">
            <v>II.</v>
          </cell>
          <cell r="C3598" t="str">
            <v>URUTAN KERJA</v>
          </cell>
        </row>
        <row r="3599">
          <cell r="A3599">
            <v>1</v>
          </cell>
          <cell r="C3599" t="str">
            <v>Wheel Loader memuat ke dalam Dump Truck</v>
          </cell>
        </row>
        <row r="3600">
          <cell r="A3600">
            <v>2</v>
          </cell>
          <cell r="C3600" t="str">
            <v>Dump Truck mengangkut ke lapangan dengan jarak</v>
          </cell>
        </row>
        <row r="3601">
          <cell r="C3601" t="str">
            <v>quari ke lapangan</v>
          </cell>
          <cell r="G3601" t="str">
            <v>L</v>
          </cell>
          <cell r="H3601">
            <v>80.61</v>
          </cell>
          <cell r="I3601" t="str">
            <v>Km</v>
          </cell>
        </row>
        <row r="3602">
          <cell r="A3602">
            <v>3</v>
          </cell>
          <cell r="C3602" t="str">
            <v>Material dihampar dengan menggunakan Motor Grader</v>
          </cell>
        </row>
        <row r="3603">
          <cell r="A3603">
            <v>4</v>
          </cell>
          <cell r="C3603" t="str">
            <v>Hamparan material disiram air dengan Watertank Truck</v>
          </cell>
        </row>
        <row r="3604">
          <cell r="C3604" t="str">
            <v>(sebelum pelaksanaan pemadatan) dan dipadatkan</v>
          </cell>
        </row>
        <row r="3605">
          <cell r="C3605" t="str">
            <v>dengan menggunakan Tandem Roller</v>
          </cell>
        </row>
        <row r="3606">
          <cell r="A3606">
            <v>5</v>
          </cell>
          <cell r="C3606" t="str">
            <v>Selama pemadatan sekelompok pekerja  akan</v>
          </cell>
        </row>
        <row r="3607">
          <cell r="C3607" t="str">
            <v>merapikan tepi hamparan dan level permukaan</v>
          </cell>
        </row>
        <row r="3608">
          <cell r="C3608" t="str">
            <v>dengan menggunakan alat bantu</v>
          </cell>
        </row>
        <row r="3610">
          <cell r="A3610" t="str">
            <v>III.</v>
          </cell>
          <cell r="C3610" t="str">
            <v>PEMAKAIAN BAHAN, ALAT DAN TENAGA</v>
          </cell>
        </row>
        <row r="3611">
          <cell r="A3611" t="str">
            <v xml:space="preserve">   1.</v>
          </cell>
          <cell r="C3611" t="str">
            <v>BAHAN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apis"/>
      <sheetName val="ATB"/>
      <sheetName val="ATBC 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ow"/>
      <sheetName val="K.175 - K.225"/>
      <sheetName val="K.125"/>
    </sheetNames>
    <sheetDataSet>
      <sheetData sheetId="0"/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NALISA QUARRY"/>
      <sheetName val="ALAT"/>
      <sheetName val="UPAH &amp; BAHAN"/>
      <sheetName val="rab"/>
      <sheetName val="TM"/>
      <sheetName val="BOW "/>
      <sheetName val="K016"/>
      <sheetName val="k017"/>
      <sheetName val="k110"/>
      <sheetName val="K210"/>
      <sheetName val="k224"/>
      <sheetName val="K.225"/>
      <sheetName val="k310"/>
      <sheetName val="K321"/>
      <sheetName val="K424"/>
      <sheetName val="K516"/>
      <sheetName val="K522"/>
      <sheetName val="K618"/>
      <sheetName val="K.620"/>
      <sheetName val="K636"/>
      <sheetName val="k710"/>
      <sheetName val="k715"/>
      <sheetName val="K.720"/>
      <sheetName val="k722"/>
      <sheetName val="K725"/>
      <sheetName val="K.815"/>
      <sheetName val="K880"/>
    </sheetNames>
    <sheetDataSet>
      <sheetData sheetId="0">
        <row r="2">
          <cell r="B2" t="str">
            <v>DARI SUMBER BAHAN ( QUARRY )</v>
          </cell>
        </row>
        <row r="4">
          <cell r="G4" t="str">
            <v>HARGA</v>
          </cell>
          <cell r="H4" t="str">
            <v>JARAK</v>
          </cell>
        </row>
        <row r="5">
          <cell r="B5" t="str">
            <v>No.</v>
          </cell>
          <cell r="C5" t="str">
            <v>U R A I A N</v>
          </cell>
          <cell r="F5" t="str">
            <v>SATUAN</v>
          </cell>
          <cell r="G5" t="str">
            <v>ROYALTY</v>
          </cell>
          <cell r="H5" t="str">
            <v>QUARRY</v>
          </cell>
          <cell r="I5" t="str">
            <v>KET.</v>
          </cell>
        </row>
        <row r="6">
          <cell r="G6" t="str">
            <v>(Rp)</v>
          </cell>
          <cell r="H6" t="str">
            <v>( Km )</v>
          </cell>
        </row>
        <row r="8">
          <cell r="B8" t="str">
            <v>1.</v>
          </cell>
          <cell r="D8" t="str">
            <v>M01  -  P a s i r</v>
          </cell>
          <cell r="F8" t="str">
            <v>M3</v>
          </cell>
          <cell r="G8">
            <v>50000</v>
          </cell>
          <cell r="H8">
            <v>15</v>
          </cell>
          <cell r="I8" t="str">
            <v xml:space="preserve"> Ke Lokasi Pek.</v>
          </cell>
        </row>
        <row r="10">
          <cell r="B10" t="str">
            <v>2.</v>
          </cell>
          <cell r="D10" t="str">
            <v>M02  -  Batu Kali</v>
          </cell>
          <cell r="F10" t="str">
            <v>M3</v>
          </cell>
          <cell r="G10">
            <v>90000</v>
          </cell>
          <cell r="H10">
            <v>15</v>
          </cell>
          <cell r="I10" t="str">
            <v xml:space="preserve"> Ke Lokasi Pek.</v>
          </cell>
        </row>
        <row r="12">
          <cell r="B12" t="str">
            <v>3.</v>
          </cell>
          <cell r="D12" t="str">
            <v>M06  -  Batu Belah</v>
          </cell>
          <cell r="F12" t="str">
            <v>M3</v>
          </cell>
          <cell r="G12">
            <v>90000</v>
          </cell>
          <cell r="H12">
            <v>15</v>
          </cell>
          <cell r="I12" t="str">
            <v xml:space="preserve"> Ke Lokasi Pek.</v>
          </cell>
        </row>
        <row r="14">
          <cell r="B14" t="str">
            <v>4.</v>
          </cell>
          <cell r="D14" t="str">
            <v>M00  -  G r a v e l</v>
          </cell>
          <cell r="F14" t="str">
            <v>M3</v>
          </cell>
          <cell r="H14">
            <v>15</v>
          </cell>
          <cell r="I14" t="str">
            <v xml:space="preserve"> Ke Lokasi Pek.</v>
          </cell>
        </row>
        <row r="16">
          <cell r="B16" t="str">
            <v>5.</v>
          </cell>
          <cell r="D16" t="str">
            <v>M10  -  Aspal Cement</v>
          </cell>
          <cell r="F16" t="str">
            <v>KG</v>
          </cell>
          <cell r="G16">
            <v>6500</v>
          </cell>
          <cell r="H16">
            <v>15</v>
          </cell>
          <cell r="I16" t="str">
            <v xml:space="preserve"> Ke Lokasi Pek.</v>
          </cell>
        </row>
        <row r="18">
          <cell r="B18" t="str">
            <v>6.</v>
          </cell>
          <cell r="D18" t="str">
            <v>M15  -  S i r t u</v>
          </cell>
          <cell r="F18" t="str">
            <v>M3</v>
          </cell>
          <cell r="G18">
            <v>35000</v>
          </cell>
          <cell r="H18">
            <v>15</v>
          </cell>
          <cell r="I18" t="str">
            <v xml:space="preserve"> Ke Lokasi Pek.</v>
          </cell>
        </row>
        <row r="20">
          <cell r="B20" t="str">
            <v>7.</v>
          </cell>
          <cell r="D20" t="str">
            <v>M26  -  Pasir Urug</v>
          </cell>
          <cell r="F20" t="str">
            <v>M3</v>
          </cell>
          <cell r="G20">
            <v>35000</v>
          </cell>
          <cell r="H20">
            <v>15</v>
          </cell>
          <cell r="I20" t="str">
            <v xml:space="preserve"> Ke Lokasi Pek.</v>
          </cell>
        </row>
        <row r="22">
          <cell r="B22" t="str">
            <v>8.</v>
          </cell>
          <cell r="D22" t="str">
            <v>M07  -  Batu Pecah 5 - 7  CM</v>
          </cell>
          <cell r="F22" t="str">
            <v>M3</v>
          </cell>
          <cell r="G22">
            <v>100000</v>
          </cell>
          <cell r="H22">
            <v>15</v>
          </cell>
          <cell r="I22" t="str">
            <v xml:space="preserve"> Ke Lokasi Pek.</v>
          </cell>
        </row>
        <row r="24">
          <cell r="B24">
            <v>9</v>
          </cell>
          <cell r="D24" t="str">
            <v>M03 - Batu Pecah 3 - 5 cm</v>
          </cell>
          <cell r="F24" t="str">
            <v>M3</v>
          </cell>
          <cell r="G24">
            <v>120000</v>
          </cell>
          <cell r="H24">
            <v>15</v>
          </cell>
          <cell r="I24" t="str">
            <v xml:space="preserve"> Ke Lokasi Pek.</v>
          </cell>
        </row>
        <row r="26">
          <cell r="B26">
            <v>10</v>
          </cell>
          <cell r="D26" t="str">
            <v>M04 - Batu Pecah 2 - 3 cm</v>
          </cell>
          <cell r="F26" t="str">
            <v>M3</v>
          </cell>
          <cell r="G26">
            <v>130000</v>
          </cell>
          <cell r="H26">
            <v>15</v>
          </cell>
          <cell r="I26" t="str">
            <v xml:space="preserve"> Ke Lokasi Pek.</v>
          </cell>
        </row>
        <row r="28">
          <cell r="B28">
            <v>11</v>
          </cell>
          <cell r="D28" t="str">
            <v>M05 - Batu Pecah 1 -2 cm</v>
          </cell>
          <cell r="F28" t="str">
            <v>M3</v>
          </cell>
          <cell r="G28">
            <v>160000</v>
          </cell>
          <cell r="H28">
            <v>15</v>
          </cell>
          <cell r="I28" t="str">
            <v xml:space="preserve"> Ke Lokasi Pek.</v>
          </cell>
        </row>
        <row r="30">
          <cell r="B30">
            <v>12</v>
          </cell>
          <cell r="D30" t="str">
            <v>HRS</v>
          </cell>
          <cell r="F30" t="str">
            <v>Ton</v>
          </cell>
          <cell r="G30">
            <v>1000000</v>
          </cell>
          <cell r="H30">
            <v>60</v>
          </cell>
          <cell r="I30" t="str">
            <v>Ke Lokasi Pek.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L-K"/>
      <sheetName val="B. Opr Alat"/>
      <sheetName val="Bahan +angkut muat"/>
      <sheetName val="Angkut"/>
      <sheetName val="STRUKTUR (3)"/>
      <sheetName val="UPAD-BAHAN-ALAT (3)"/>
      <sheetName val="REKAPITULASI ANALISA"/>
      <sheetName val="STRUKTUR"/>
      <sheetName val="Terminal bus AKAP"/>
      <sheetName val="sky cross"/>
      <sheetName val=" mpu amplas"/>
      <sheetName val="ANL-SNI"/>
      <sheetName val="PEMADATAN"/>
      <sheetName val="cut and fill"/>
      <sheetName val="UPAD-BAHAN-ALAT"/>
      <sheetName val="ANL-EI"/>
      <sheetName val="BETON COR SNI 350"/>
      <sheetName val="BETON COR SNI 325"/>
      <sheetName val="BETON COR SNI 300"/>
      <sheetName val="BETON COR SNI 275"/>
      <sheetName val="BETON COR SNI 250"/>
      <sheetName val="BETON COR SNI 225"/>
      <sheetName val="BETON COR SNI 200"/>
      <sheetName val="BETON COR SNI 175"/>
      <sheetName val="BETON COR SNI 150"/>
      <sheetName val="BETON COR SNI 125"/>
      <sheetName val="BETON COR SNI 100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NI"/>
      <sheetName val="BAHAN-2"/>
      <sheetName val="REKAP"/>
      <sheetName val="PENDAHULUAN"/>
      <sheetName val="STRUKTUR"/>
      <sheetName val="anl-struktur"/>
      <sheetName val="ARSITEKTUR"/>
      <sheetName val="Anl-Kusen"/>
      <sheetName val="Vol-ARS"/>
      <sheetName val="REKAP-ELEK"/>
      <sheetName val="ELEKTRIKAL"/>
      <sheetName val="REKAP-MEK"/>
      <sheetName val="MEKANIKAL"/>
      <sheetName val="GARDU-PLN"/>
      <sheetName val="KG-BESI"/>
      <sheetName val="BALOK"/>
      <sheetName val="Bahan"/>
      <sheetName val="besi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5">
          <cell r="J75">
            <v>535000</v>
          </cell>
        </row>
      </sheetData>
      <sheetData sheetId="1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atatan"/>
      <sheetName val="Daftar - Isi"/>
      <sheetName val="Hit Vol Str Jambi"/>
      <sheetName val="Hit Vol_PSU"/>
      <sheetName val="Analisa Harga Satuan"/>
      <sheetName val="Harga Satuan"/>
      <sheetName val="R A B"/>
      <sheetName val="&quot;S&quot; Curve"/>
      <sheetName val="Rekapitulasi"/>
      <sheetName val="Surat"/>
      <sheetName val="Input"/>
      <sheetName val="BAHAN"/>
      <sheetName val="Material"/>
      <sheetName val="Cover"/>
      <sheetName val="HarSat"/>
      <sheetName val="BQ"/>
      <sheetName val="PEMBESIAN BALOK INDUK!"/>
      <sheetName val="Analisa"/>
      <sheetName val="hargaSatuan"/>
      <sheetName val="Data"/>
      <sheetName val="H.Satuan"/>
      <sheetName val="Daftar_-_Isi"/>
      <sheetName val="Hit_Vol_Str_Jambi"/>
      <sheetName val="Hit_Vol_PSU"/>
      <sheetName val="Analisa_Harga_Satuan"/>
      <sheetName val="Harga_Satuan"/>
      <sheetName val="R_A_B"/>
      <sheetName val="&quot;S&quot;_Curve"/>
      <sheetName val="2. GLIN POOR PLAT ENTRANCE! "/>
      <sheetName val="HB me"/>
      <sheetName val="Ris_Vol"/>
      <sheetName val="ana_str"/>
      <sheetName val="Hargamat"/>
      <sheetName val="HRG BHN"/>
      <sheetName val="Pipe"/>
      <sheetName val="DAF-1"/>
      <sheetName val="FORM X COST"/>
      <sheetName val="Analisa Upah _ Bahan Plum"/>
      <sheetName val="PERSIAPAN"/>
      <sheetName val="UTILITAS"/>
      <sheetName val="BAG-2"/>
      <sheetName val="satuan_pek_str"/>
      <sheetName val="ANA-HRG"/>
      <sheetName val="Harsat Upah"/>
      <sheetName val="Perhitungan Besi"/>
      <sheetName val="DAF-3"/>
      <sheetName val="Daf 1"/>
      <sheetName val="lab bahasa"/>
      <sheetName val="Cover Daf-2"/>
      <sheetName val="Cover Daf_2"/>
      <sheetName val="HSATUAN"/>
    </sheetNames>
    <sheetDataSet>
      <sheetData sheetId="0"/>
      <sheetData sheetId="1" refreshError="1"/>
      <sheetData sheetId="2" refreshError="1"/>
      <sheetData sheetId="3" refreshError="1"/>
      <sheetData sheetId="4" refreshError="1">
        <row r="1239">
          <cell r="G1239">
            <v>56787.5</v>
          </cell>
        </row>
        <row r="1688">
          <cell r="G1688">
            <v>51661.1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rg STn 09"/>
      <sheetName val="Anl BOW"/>
      <sheetName val="Rekap"/>
      <sheetName val="Rek BOW"/>
    </sheetNames>
    <sheetDataSet>
      <sheetData sheetId="0">
        <row r="38">
          <cell r="I38">
            <v>3700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KAP_Standar"/>
      <sheetName val="REKAP_1"/>
      <sheetName val="ABT"/>
      <sheetName val="RINCI"/>
      <sheetName val="Analisa"/>
      <sheetName val="an. beton"/>
      <sheetName val="an.alm"/>
      <sheetName val="Upah"/>
      <sheetName val="Material"/>
      <sheetName val="HARGA SAT"/>
      <sheetName val="BAHAN"/>
      <sheetName val="Rekap Direct Cost"/>
      <sheetName val="DAF-7"/>
      <sheetName val="DAF-1"/>
      <sheetName val="Kode kategori Nas+DVO III"/>
      <sheetName val="Kategori"/>
      <sheetName val="HARGA PEK"/>
      <sheetName val="DU&amp;B"/>
      <sheetName val="AHS"/>
      <sheetName val="HRGA SATUAN UPAH-BAHAN"/>
      <sheetName val="HRG BHN"/>
      <sheetName val="harsat"/>
      <sheetName val="Daftar Harga"/>
      <sheetName val="Harsat_El"/>
      <sheetName val="SAT-BHN"/>
      <sheetName val="Cover"/>
      <sheetName val="input"/>
      <sheetName val="H.Satuan"/>
      <sheetName val="TOWN"/>
      <sheetName val="Bill 10"/>
      <sheetName val="Bill 1 - 9"/>
      <sheetName val="HSD"/>
      <sheetName val="Superstruc"/>
      <sheetName val="D2.4"/>
      <sheetName val="D3-3"/>
      <sheetName val="D4.3 (TE)"/>
      <sheetName val="D5.3 (TF) "/>
      <sheetName val="D8.3 (TJ)"/>
      <sheetName val="00 _ Earthwork EF_RL"/>
      <sheetName val="An.Ars"/>
      <sheetName val="HARGA SATUAN"/>
      <sheetName val="DAF_7"/>
      <sheetName val="Analisa Harga Satuan"/>
      <sheetName val="Belum Sebar"/>
      <sheetName val="prelim"/>
      <sheetName val="An.3"/>
      <sheetName val="An.1"/>
      <sheetName val="An.2"/>
      <sheetName val="ch"/>
      <sheetName val="kelas"/>
      <sheetName val="NP"/>
      <sheetName val="Analisa 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C9">
            <v>15000</v>
          </cell>
        </row>
        <row r="11">
          <cell r="C11">
            <v>16500</v>
          </cell>
        </row>
        <row r="12">
          <cell r="C12">
            <v>18000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REKAP TOTAL"/>
      <sheetName val="REKAP STANDAR"/>
      <sheetName val="REKAP NON STAN  (2)"/>
      <sheetName val="REKAP NON STAN "/>
      <sheetName val="Tanah &amp; Persiapan"/>
      <sheetName val="Str 1"/>
      <sheetName val="LT 1"/>
      <sheetName val="LT 2"/>
      <sheetName val="LT 3"/>
      <sheetName val="ME"/>
      <sheetName val="NON STAN (2)"/>
      <sheetName val="NON STAN-1"/>
      <sheetName val="Upah"/>
      <sheetName val="Material"/>
      <sheetName val="Analisa"/>
      <sheetName val="an. beton"/>
      <sheetName val="an.alm"/>
      <sheetName val="STR 2"/>
      <sheetName val=" LT 1"/>
      <sheetName val="An Alm"/>
      <sheetName val="RAB"/>
      <sheetName val="harsat"/>
      <sheetName val="DAF-7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Mall"/>
      <sheetName val="H.Satuan"/>
      <sheetName val="KH-Q1,Q2,01"/>
      <sheetName val="bahan"/>
      <sheetName val="SAT-BHN"/>
      <sheetName val="HRG BHN"/>
      <sheetName val="Bill 10"/>
      <sheetName val="Bill 1 - 9"/>
      <sheetName val="DAF-1"/>
      <sheetName val="HS"/>
      <sheetName val="D2.4"/>
      <sheetName val="D3-3"/>
      <sheetName val="D4.3 (TE)"/>
      <sheetName val="D5.3 (TF) "/>
      <sheetName val="D8.3 (TJ)"/>
      <sheetName val="00 _ Earthwork EF_RL"/>
      <sheetName val="Analisa Struktur"/>
      <sheetName val="Daftar Harga Upah"/>
      <sheetName val="map"/>
      <sheetName val="HARGA SATUAN"/>
      <sheetName val="An.3"/>
      <sheetName val="An.1"/>
      <sheetName val="An.2"/>
      <sheetName val="65xa"/>
      <sheetName val="kelas"/>
      <sheetName val="Meto"/>
      <sheetName val="rkap2010-2011Cab"/>
      <sheetName val="anal-metod-MPU"/>
    </sheetNames>
    <sheetDataSet>
      <sheetData sheetId="0">
        <row r="19">
          <cell r="D19">
            <v>17000</v>
          </cell>
        </row>
      </sheetData>
      <sheetData sheetId="1">
        <row r="19">
          <cell r="D19">
            <v>17000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D19">
            <v>17000</v>
          </cell>
        </row>
      </sheetData>
      <sheetData sheetId="9">
        <row r="19">
          <cell r="D19">
            <v>17000</v>
          </cell>
        </row>
      </sheetData>
      <sheetData sheetId="10">
        <row r="19">
          <cell r="D19">
            <v>17000</v>
          </cell>
        </row>
      </sheetData>
      <sheetData sheetId="11">
        <row r="19">
          <cell r="D19">
            <v>17000</v>
          </cell>
        </row>
      </sheetData>
      <sheetData sheetId="12">
        <row r="19">
          <cell r="D19">
            <v>18000</v>
          </cell>
        </row>
        <row r="21">
          <cell r="D21">
            <v>18500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B &amp; Q"/>
      <sheetName val="besi Gelagar"/>
      <sheetName val="Volume bang."/>
      <sheetName val="besi Abutment"/>
      <sheetName val="!"/>
      <sheetName val="Peralatan"/>
      <sheetName val="LP K230"/>
      <sheetName val="ANALISA_K"/>
      <sheetName val="smpul"/>
      <sheetName val="Volume Jalan (2)"/>
      <sheetName val="RAB (3)"/>
      <sheetName val="JUDUL (2)"/>
      <sheetName val="ANALISA - K"/>
      <sheetName val="Jarak Angkut "/>
      <sheetName val="analisa Angkut "/>
      <sheetName val="Upah &amp; Bahan "/>
      <sheetName val="Volume Jalan"/>
      <sheetName val="RAB (2)"/>
      <sheetName val="Mobilisasi"/>
      <sheetName val="TAB. ALAT"/>
      <sheetName val="ANAL. ALAT"/>
      <sheetName val="Alat"/>
      <sheetName val="Sheet1"/>
      <sheetName val="Jarak Angkut"/>
      <sheetName val="analisa 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6">
          <cell r="AW26">
            <v>184317.11669714874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427">
          <cell r="BO427">
            <v>1200000000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HARGA DASAR"/>
      <sheetName val="ANALISA"/>
      <sheetName val="REKAP ANALISA"/>
      <sheetName val="FURNITURE"/>
      <sheetName val="EE"/>
    </sheetNames>
    <sheetDataSet>
      <sheetData sheetId="0" refreshError="1">
        <row r="5">
          <cell r="C5" t="str">
            <v>Mandor</v>
          </cell>
          <cell r="D5" t="str">
            <v>Rp.</v>
          </cell>
          <cell r="E5">
            <v>80000</v>
          </cell>
          <cell r="F5" t="str">
            <v>Oh</v>
          </cell>
        </row>
        <row r="6">
          <cell r="C6" t="str">
            <v>Kepala Tukang</v>
          </cell>
          <cell r="D6" t="str">
            <v>Rp.</v>
          </cell>
          <cell r="E6">
            <v>80000</v>
          </cell>
          <cell r="F6" t="str">
            <v>Oh</v>
          </cell>
        </row>
        <row r="7">
          <cell r="C7" t="str">
            <v>Tukang Kayu</v>
          </cell>
          <cell r="D7" t="str">
            <v>Rp.</v>
          </cell>
          <cell r="E7">
            <v>65000</v>
          </cell>
          <cell r="F7" t="str">
            <v>Oh</v>
          </cell>
        </row>
        <row r="8">
          <cell r="C8" t="str">
            <v>Tukang Batu</v>
          </cell>
          <cell r="D8" t="str">
            <v>Rp.</v>
          </cell>
          <cell r="E8">
            <v>65000</v>
          </cell>
          <cell r="F8" t="str">
            <v>Oh</v>
          </cell>
        </row>
        <row r="9">
          <cell r="C9" t="str">
            <v>Tukang Besi</v>
          </cell>
          <cell r="D9" t="str">
            <v>Rp.</v>
          </cell>
          <cell r="E9">
            <v>65000</v>
          </cell>
          <cell r="F9" t="str">
            <v>Oh</v>
          </cell>
        </row>
        <row r="10">
          <cell r="C10" t="str">
            <v>Tukang Gali</v>
          </cell>
          <cell r="D10" t="str">
            <v>Rp.</v>
          </cell>
          <cell r="E10">
            <v>65000</v>
          </cell>
          <cell r="F10" t="str">
            <v>Oh</v>
          </cell>
        </row>
        <row r="11">
          <cell r="C11" t="str">
            <v>Tukang Cat</v>
          </cell>
          <cell r="D11" t="str">
            <v>Rp.</v>
          </cell>
          <cell r="E11">
            <v>65000</v>
          </cell>
          <cell r="F11" t="str">
            <v>Oh</v>
          </cell>
        </row>
        <row r="12">
          <cell r="C12" t="str">
            <v>Tukang Las</v>
          </cell>
          <cell r="D12" t="str">
            <v>Rp.</v>
          </cell>
          <cell r="E12">
            <v>65000</v>
          </cell>
          <cell r="F12" t="str">
            <v>Oh</v>
          </cell>
        </row>
        <row r="13">
          <cell r="C13" t="str">
            <v>Pekerja</v>
          </cell>
          <cell r="D13" t="str">
            <v>Rp.</v>
          </cell>
          <cell r="E13">
            <v>45000</v>
          </cell>
          <cell r="F13" t="str">
            <v>Oh</v>
          </cell>
        </row>
        <row r="16">
          <cell r="C16" t="str">
            <v>Dolken kayu Æ 8 - 10/400 cm</v>
          </cell>
          <cell r="D16" t="str">
            <v>Rp.</v>
          </cell>
          <cell r="E16">
            <v>80000</v>
          </cell>
          <cell r="F16" t="str">
            <v>/btg</v>
          </cell>
        </row>
        <row r="17">
          <cell r="C17" t="str">
            <v>Semen Portland @40 Kg Type I</v>
          </cell>
          <cell r="D17" t="str">
            <v>Rp.</v>
          </cell>
          <cell r="E17">
            <v>60000</v>
          </cell>
          <cell r="F17" t="str">
            <v>/zak</v>
          </cell>
        </row>
        <row r="18">
          <cell r="C18" t="str">
            <v>Seng gelombang BJLS 30</v>
          </cell>
          <cell r="D18" t="str">
            <v>Rp.</v>
          </cell>
          <cell r="E18">
            <v>60000</v>
          </cell>
          <cell r="F18" t="str">
            <v>/lbr</v>
          </cell>
        </row>
        <row r="19">
          <cell r="C19" t="str">
            <v>Pasir beton</v>
          </cell>
          <cell r="D19" t="str">
            <v>Rp.</v>
          </cell>
          <cell r="E19">
            <v>200000</v>
          </cell>
          <cell r="F19" t="str">
            <v>/m3</v>
          </cell>
        </row>
        <row r="20">
          <cell r="C20" t="str">
            <v>Batu pecah/split beton</v>
          </cell>
          <cell r="D20" t="str">
            <v>Rp.</v>
          </cell>
          <cell r="E20">
            <v>350000</v>
          </cell>
          <cell r="F20" t="str">
            <v>/m3</v>
          </cell>
        </row>
        <row r="21">
          <cell r="C21" t="str">
            <v>Kayu 5/7</v>
          </cell>
          <cell r="D21" t="str">
            <v>Rp.</v>
          </cell>
          <cell r="E21">
            <v>1500000</v>
          </cell>
          <cell r="F21" t="str">
            <v>/m3</v>
          </cell>
        </row>
        <row r="22">
          <cell r="C22" t="str">
            <v>Paku biasa 2" - 5"</v>
          </cell>
          <cell r="D22" t="str">
            <v>Rp.</v>
          </cell>
          <cell r="E22">
            <v>18000</v>
          </cell>
          <cell r="F22" t="str">
            <v>/kg</v>
          </cell>
        </row>
        <row r="23">
          <cell r="C23" t="str">
            <v>Residu/tar</v>
          </cell>
          <cell r="D23" t="str">
            <v>Rp.</v>
          </cell>
          <cell r="E23">
            <v>30000</v>
          </cell>
          <cell r="F23" t="str">
            <v>/ltr</v>
          </cell>
        </row>
        <row r="24">
          <cell r="C24" t="str">
            <v>Kayu papan 3/20</v>
          </cell>
          <cell r="D24" t="str">
            <v>Rp.</v>
          </cell>
          <cell r="E24">
            <v>1500000</v>
          </cell>
          <cell r="F24" t="str">
            <v>/m3</v>
          </cell>
        </row>
        <row r="25">
          <cell r="C25" t="str">
            <v>Kayu</v>
          </cell>
          <cell r="D25" t="str">
            <v>Rp.</v>
          </cell>
          <cell r="E25">
            <v>1500000</v>
          </cell>
          <cell r="F25" t="str">
            <v>/m3</v>
          </cell>
        </row>
        <row r="26">
          <cell r="C26" t="str">
            <v>Kayu biasa</v>
          </cell>
          <cell r="D26" t="str">
            <v>Rp.</v>
          </cell>
          <cell r="E26">
            <v>1500000</v>
          </cell>
          <cell r="F26" t="str">
            <v>/m3</v>
          </cell>
        </row>
        <row r="27">
          <cell r="C27" t="str">
            <v>Besi strip</v>
          </cell>
          <cell r="D27" t="str">
            <v>Rp.</v>
          </cell>
          <cell r="E27">
            <v>15000</v>
          </cell>
          <cell r="F27" t="str">
            <v>/kg</v>
          </cell>
        </row>
        <row r="28">
          <cell r="C28" t="str">
            <v>Pasir pasang</v>
          </cell>
          <cell r="D28" t="str">
            <v>Rp.</v>
          </cell>
          <cell r="E28">
            <v>200000</v>
          </cell>
          <cell r="F28" t="str">
            <v>/m3</v>
          </cell>
        </row>
        <row r="29">
          <cell r="C29" t="str">
            <v xml:space="preserve">Batu bata merah </v>
          </cell>
          <cell r="D29" t="str">
            <v>Rp.</v>
          </cell>
          <cell r="E29">
            <v>1100</v>
          </cell>
          <cell r="F29" t="str">
            <v>/bh</v>
          </cell>
        </row>
        <row r="30">
          <cell r="C30" t="str">
            <v>Seng plat</v>
          </cell>
          <cell r="D30" t="str">
            <v>Rp.</v>
          </cell>
          <cell r="E30">
            <v>275000</v>
          </cell>
          <cell r="F30" t="str">
            <v>/lbr</v>
          </cell>
        </row>
        <row r="31">
          <cell r="C31" t="str">
            <v>Jendela nako</v>
          </cell>
          <cell r="D31" t="str">
            <v>Rp.</v>
          </cell>
          <cell r="E31">
            <v>20000</v>
          </cell>
          <cell r="F31" t="str">
            <v>/bh</v>
          </cell>
        </row>
        <row r="32">
          <cell r="C32" t="str">
            <v>Kaca polos</v>
          </cell>
          <cell r="D32" t="str">
            <v>Rp.</v>
          </cell>
          <cell r="E32">
            <v>175000</v>
          </cell>
          <cell r="F32" t="str">
            <v>/m2</v>
          </cell>
        </row>
        <row r="33">
          <cell r="C33" t="str">
            <v>Kunci tanam</v>
          </cell>
          <cell r="D33" t="str">
            <v>Rp.</v>
          </cell>
          <cell r="E33">
            <v>125000</v>
          </cell>
          <cell r="F33" t="str">
            <v>/bh</v>
          </cell>
        </row>
        <row r="34">
          <cell r="C34" t="str">
            <v>Plywood 4 mm</v>
          </cell>
          <cell r="D34" t="str">
            <v>Rp.</v>
          </cell>
          <cell r="E34">
            <v>90000</v>
          </cell>
          <cell r="F34" t="str">
            <v>/lbr</v>
          </cell>
        </row>
        <row r="35">
          <cell r="C35" t="str">
            <v>Seng gelombang BJLS 32</v>
          </cell>
          <cell r="D35" t="str">
            <v>Rp.</v>
          </cell>
          <cell r="E35">
            <v>65000</v>
          </cell>
          <cell r="F35" t="str">
            <v>/lbr</v>
          </cell>
        </row>
        <row r="36">
          <cell r="C36" t="str">
            <v>Pasir Urug</v>
          </cell>
          <cell r="D36" t="str">
            <v>Rp.</v>
          </cell>
          <cell r="E36">
            <v>150000</v>
          </cell>
          <cell r="F36" t="str">
            <v>/m3</v>
          </cell>
        </row>
        <row r="37">
          <cell r="C37" t="str">
            <v>Sirtu</v>
          </cell>
          <cell r="D37" t="str">
            <v>Rp.</v>
          </cell>
          <cell r="E37">
            <v>150000</v>
          </cell>
          <cell r="F37" t="str">
            <v>/m3</v>
          </cell>
        </row>
        <row r="38">
          <cell r="C38" t="str">
            <v>Batu belah 15/20 cm</v>
          </cell>
          <cell r="D38" t="str">
            <v>Rp.</v>
          </cell>
          <cell r="E38">
            <v>150000</v>
          </cell>
          <cell r="F38" t="str">
            <v>/m3</v>
          </cell>
        </row>
        <row r="39">
          <cell r="C39" t="str">
            <v>Roster/terawang 12x11x24 cm</v>
          </cell>
          <cell r="D39" t="str">
            <v>Rp.</v>
          </cell>
          <cell r="E39">
            <v>5000</v>
          </cell>
          <cell r="F39" t="str">
            <v>/bh</v>
          </cell>
        </row>
        <row r="40">
          <cell r="C40" t="str">
            <v>Kayu Klas I, balok</v>
          </cell>
          <cell r="D40" t="str">
            <v>Rp.</v>
          </cell>
          <cell r="E40">
            <v>2500000</v>
          </cell>
          <cell r="F40" t="str">
            <v>/m3</v>
          </cell>
        </row>
        <row r="41">
          <cell r="C41" t="str">
            <v>Kayu Klas II, papan</v>
          </cell>
          <cell r="D41" t="str">
            <v>Rp.</v>
          </cell>
          <cell r="E41">
            <v>2200000</v>
          </cell>
          <cell r="F41" t="str">
            <v>/m3</v>
          </cell>
        </row>
        <row r="42">
          <cell r="C42" t="str">
            <v>Paku biasa 1/2" - 1"</v>
          </cell>
          <cell r="D42" t="str">
            <v>Rp.</v>
          </cell>
          <cell r="E42">
            <v>18000</v>
          </cell>
          <cell r="F42" t="str">
            <v>/kg</v>
          </cell>
        </row>
        <row r="43">
          <cell r="C43" t="str">
            <v>Besi beton polos</v>
          </cell>
          <cell r="D43" t="str">
            <v>Rp.</v>
          </cell>
          <cell r="E43">
            <v>13000</v>
          </cell>
          <cell r="F43" t="str">
            <v>/kg</v>
          </cell>
        </row>
        <row r="44">
          <cell r="C44" t="str">
            <v>Kawat beton</v>
          </cell>
          <cell r="D44" t="str">
            <v>Rp.</v>
          </cell>
          <cell r="E44">
            <v>18000</v>
          </cell>
          <cell r="F44" t="str">
            <v>/kg</v>
          </cell>
        </row>
        <row r="45">
          <cell r="C45" t="str">
            <v>Besi beton ulir</v>
          </cell>
          <cell r="D45" t="str">
            <v>Rp.</v>
          </cell>
          <cell r="E45">
            <v>13500</v>
          </cell>
          <cell r="F45" t="str">
            <v>/kg</v>
          </cell>
        </row>
        <row r="46">
          <cell r="C46" t="str">
            <v>Kayu papan bekisting klas II</v>
          </cell>
          <cell r="D46" t="str">
            <v>Rp.</v>
          </cell>
          <cell r="E46">
            <v>2200000</v>
          </cell>
          <cell r="F46" t="str">
            <v>/m3</v>
          </cell>
        </row>
        <row r="47">
          <cell r="C47" t="str">
            <v>Minyak bekisting</v>
          </cell>
          <cell r="D47" t="str">
            <v>Rp.</v>
          </cell>
          <cell r="E47">
            <v>15000</v>
          </cell>
          <cell r="F47" t="str">
            <v>/ltr</v>
          </cell>
        </row>
        <row r="48">
          <cell r="C48" t="str">
            <v>Balok kayu klas II</v>
          </cell>
          <cell r="D48" t="str">
            <v>Rp.</v>
          </cell>
          <cell r="E48">
            <v>2200000</v>
          </cell>
          <cell r="F48" t="str">
            <v>/m3</v>
          </cell>
        </row>
        <row r="49">
          <cell r="C49" t="str">
            <v xml:space="preserve">Plywood tebal 9 mm </v>
          </cell>
          <cell r="D49" t="str">
            <v>Rp.</v>
          </cell>
          <cell r="E49">
            <v>120000</v>
          </cell>
          <cell r="F49" t="str">
            <v>/lbr</v>
          </cell>
        </row>
        <row r="50">
          <cell r="C50" t="str">
            <v>Wiremesh M6</v>
          </cell>
          <cell r="D50" t="str">
            <v>Rp.</v>
          </cell>
          <cell r="E50">
            <v>120000</v>
          </cell>
          <cell r="F50" t="str">
            <v>/m2</v>
          </cell>
        </row>
        <row r="51">
          <cell r="C51" t="str">
            <v>GRC Board (120x240x6)mm</v>
          </cell>
          <cell r="D51" t="str">
            <v>Rp.</v>
          </cell>
          <cell r="E51">
            <v>120000</v>
          </cell>
          <cell r="F51" t="str">
            <v>/lbr</v>
          </cell>
        </row>
        <row r="52">
          <cell r="C52" t="str">
            <v>GRC Board (120x240x9)mm</v>
          </cell>
          <cell r="D52" t="str">
            <v>Rp.</v>
          </cell>
          <cell r="E52">
            <v>150000</v>
          </cell>
          <cell r="F52" t="str">
            <v>/lbr</v>
          </cell>
        </row>
        <row r="53">
          <cell r="C53" t="str">
            <v>Paku skrup standrat</v>
          </cell>
          <cell r="D53" t="str">
            <v>Rp.</v>
          </cell>
          <cell r="E53">
            <v>30000</v>
          </cell>
          <cell r="F53" t="str">
            <v>/kg</v>
          </cell>
        </row>
        <row r="54">
          <cell r="C54" t="str">
            <v>Compound</v>
          </cell>
          <cell r="D54" t="str">
            <v>Rp.</v>
          </cell>
          <cell r="E54">
            <v>30000</v>
          </cell>
          <cell r="F54" t="str">
            <v>/kg</v>
          </cell>
        </row>
        <row r="55">
          <cell r="C55" t="str">
            <v>Rangka furing</v>
          </cell>
          <cell r="D55" t="str">
            <v>Rp.</v>
          </cell>
          <cell r="E55">
            <v>18000</v>
          </cell>
          <cell r="F55" t="str">
            <v>/m2</v>
          </cell>
        </row>
        <row r="56">
          <cell r="C56" t="str">
            <v>Kloset duduk Setara American Standard</v>
          </cell>
          <cell r="D56" t="str">
            <v>Rp.</v>
          </cell>
          <cell r="E56">
            <v>1700000</v>
          </cell>
          <cell r="F56" t="str">
            <v>/bh</v>
          </cell>
        </row>
        <row r="57">
          <cell r="C57" t="str">
            <v>Kloset jongkok setara American Standard</v>
          </cell>
          <cell r="D57" t="str">
            <v>Rp.</v>
          </cell>
          <cell r="E57">
            <v>175000</v>
          </cell>
          <cell r="F57" t="str">
            <v>/bh</v>
          </cell>
        </row>
        <row r="58">
          <cell r="C58" t="str">
            <v>Urinoir setara American Standard</v>
          </cell>
          <cell r="D58" t="str">
            <v>Rp.</v>
          </cell>
          <cell r="E58">
            <v>1200000</v>
          </cell>
          <cell r="F58" t="str">
            <v>/bh</v>
          </cell>
        </row>
        <row r="59">
          <cell r="C59" t="str">
            <v>Wastafel setara American Standard</v>
          </cell>
          <cell r="D59" t="str">
            <v>Rp.</v>
          </cell>
          <cell r="E59">
            <v>350000</v>
          </cell>
          <cell r="F59" t="str">
            <v>/bh</v>
          </cell>
        </row>
        <row r="60">
          <cell r="C60" t="str">
            <v>Kran ¾" atau ½" setara San Ei</v>
          </cell>
          <cell r="D60" t="str">
            <v>Rp.</v>
          </cell>
          <cell r="E60">
            <v>120000</v>
          </cell>
          <cell r="F60" t="str">
            <v>/bh</v>
          </cell>
        </row>
        <row r="61">
          <cell r="C61" t="str">
            <v>Seal teap</v>
          </cell>
          <cell r="D61" t="str">
            <v>Rp.</v>
          </cell>
          <cell r="E61">
            <v>15000</v>
          </cell>
          <cell r="F61" t="str">
            <v>/bh</v>
          </cell>
        </row>
        <row r="62">
          <cell r="C62" t="str">
            <v xml:space="preserve">Floor drain </v>
          </cell>
          <cell r="D62" t="str">
            <v>Rp.</v>
          </cell>
          <cell r="E62">
            <v>75000</v>
          </cell>
          <cell r="F62" t="str">
            <v>/bh</v>
          </cell>
        </row>
        <row r="63">
          <cell r="C63" t="str">
            <v>Keramik Lantai 40x40cm Mulia KW 1</v>
          </cell>
          <cell r="D63" t="str">
            <v>Rp.</v>
          </cell>
          <cell r="E63">
            <v>60000</v>
          </cell>
          <cell r="F63" t="str">
            <v>/ktk</v>
          </cell>
        </row>
        <row r="64">
          <cell r="C64" t="str">
            <v>Semen warna</v>
          </cell>
          <cell r="D64" t="str">
            <v>Rp.</v>
          </cell>
          <cell r="E64">
            <v>30000</v>
          </cell>
          <cell r="F64" t="str">
            <v>/kg</v>
          </cell>
        </row>
        <row r="65">
          <cell r="C65" t="str">
            <v>Keramik Lantai 30x30cm Mulia KW 1</v>
          </cell>
          <cell r="D65" t="str">
            <v>Rp.</v>
          </cell>
          <cell r="E65">
            <v>60000</v>
          </cell>
          <cell r="F65" t="str">
            <v>/ktk</v>
          </cell>
        </row>
        <row r="66">
          <cell r="C66" t="str">
            <v>Keramik Lantai 20x20cm Mulia KW 1</v>
          </cell>
          <cell r="D66" t="str">
            <v>Rp.</v>
          </cell>
          <cell r="E66">
            <v>60000</v>
          </cell>
          <cell r="F66" t="str">
            <v>/ktk</v>
          </cell>
        </row>
        <row r="67">
          <cell r="C67" t="str">
            <v>Keramik dinding 20x25cm Mulia KW 1</v>
          </cell>
          <cell r="D67" t="str">
            <v>Rp.</v>
          </cell>
          <cell r="E67">
            <v>60000</v>
          </cell>
          <cell r="F67" t="str">
            <v>/ktk</v>
          </cell>
        </row>
        <row r="68">
          <cell r="C68" t="str">
            <v>Kuas</v>
          </cell>
          <cell r="D68" t="str">
            <v>Rp.</v>
          </cell>
          <cell r="E68">
            <v>10000</v>
          </cell>
          <cell r="F68" t="str">
            <v>/bh</v>
          </cell>
        </row>
        <row r="69">
          <cell r="C69" t="str">
            <v>Plamir</v>
          </cell>
          <cell r="D69" t="str">
            <v>Rp.</v>
          </cell>
          <cell r="E69">
            <v>25000</v>
          </cell>
          <cell r="F69" t="str">
            <v>/kg</v>
          </cell>
        </row>
        <row r="70">
          <cell r="C70" t="str">
            <v>Cat dasar ICI Dulux Watershield</v>
          </cell>
          <cell r="D70" t="str">
            <v>Rp.</v>
          </cell>
          <cell r="E70">
            <v>90000</v>
          </cell>
          <cell r="F70" t="str">
            <v>/kg</v>
          </cell>
        </row>
        <row r="71">
          <cell r="C71" t="str">
            <v>Cat penutup ICI Dulux Watershield</v>
          </cell>
          <cell r="D71" t="str">
            <v>Rp.</v>
          </cell>
          <cell r="E71">
            <v>90000</v>
          </cell>
          <cell r="F71" t="str">
            <v>/kg</v>
          </cell>
        </row>
        <row r="72">
          <cell r="C72" t="str">
            <v>Cat dasar Super Vinilex</v>
          </cell>
          <cell r="D72" t="str">
            <v>Rp.</v>
          </cell>
          <cell r="E72">
            <v>30000</v>
          </cell>
          <cell r="F72" t="str">
            <v>/kg</v>
          </cell>
        </row>
        <row r="73">
          <cell r="C73" t="str">
            <v>Cat penutup Super Vinilex</v>
          </cell>
          <cell r="D73" t="str">
            <v>Rp.</v>
          </cell>
          <cell r="E73">
            <v>30000</v>
          </cell>
          <cell r="F73" t="str">
            <v>/kg</v>
          </cell>
        </row>
        <row r="74">
          <cell r="C74" t="str">
            <v>Tanki air 2000 ltr</v>
          </cell>
          <cell r="D74" t="str">
            <v>Rp.</v>
          </cell>
          <cell r="E74">
            <v>3000000</v>
          </cell>
          <cell r="F74" t="str">
            <v>/bh</v>
          </cell>
        </row>
        <row r="75">
          <cell r="C75" t="str">
            <v>Cat Zinchromate Kansai</v>
          </cell>
          <cell r="D75" t="str">
            <v>Rp.</v>
          </cell>
          <cell r="E75">
            <v>45000</v>
          </cell>
          <cell r="F75" t="str">
            <v>/kg</v>
          </cell>
        </row>
        <row r="76">
          <cell r="C76" t="str">
            <v>Thinner</v>
          </cell>
          <cell r="D76" t="str">
            <v>Rp.</v>
          </cell>
          <cell r="E76">
            <v>30000</v>
          </cell>
          <cell r="F76" t="str">
            <v>/ltr</v>
          </cell>
        </row>
        <row r="77">
          <cell r="C77" t="str">
            <v>Amplas</v>
          </cell>
          <cell r="D77" t="str">
            <v>Rp.</v>
          </cell>
          <cell r="E77">
            <v>5000</v>
          </cell>
          <cell r="F77" t="str">
            <v>/lbr</v>
          </cell>
        </row>
        <row r="78">
          <cell r="C78" t="str">
            <v xml:space="preserve">Kuas </v>
          </cell>
          <cell r="D78" t="str">
            <v>Rp.</v>
          </cell>
          <cell r="E78">
            <v>10000</v>
          </cell>
          <cell r="F78" t="str">
            <v>/bh</v>
          </cell>
        </row>
        <row r="79">
          <cell r="C79" t="str">
            <v>Baja siku</v>
          </cell>
          <cell r="D79" t="str">
            <v>Rp.</v>
          </cell>
          <cell r="E79">
            <v>17000</v>
          </cell>
          <cell r="F79" t="str">
            <v>/kg</v>
          </cell>
        </row>
        <row r="80">
          <cell r="C80" t="str">
            <v>Kawat las</v>
          </cell>
          <cell r="D80" t="str">
            <v>Rp.</v>
          </cell>
          <cell r="E80">
            <v>25000</v>
          </cell>
          <cell r="F80" t="str">
            <v>/kg</v>
          </cell>
        </row>
        <row r="81">
          <cell r="C81" t="str">
            <v>Solar</v>
          </cell>
          <cell r="D81" t="str">
            <v>Rp.</v>
          </cell>
          <cell r="E81">
            <v>6000</v>
          </cell>
          <cell r="F81" t="str">
            <v>/ltr</v>
          </cell>
        </row>
        <row r="82">
          <cell r="C82" t="str">
            <v>Oli/pelumas</v>
          </cell>
          <cell r="D82" t="str">
            <v>Rp.</v>
          </cell>
          <cell r="E82">
            <v>6000</v>
          </cell>
          <cell r="F82" t="str">
            <v>/ltr</v>
          </cell>
        </row>
        <row r="83">
          <cell r="C83" t="str">
            <v>Baja profil C</v>
          </cell>
          <cell r="D83" t="str">
            <v>Rp.</v>
          </cell>
          <cell r="E83">
            <v>17000</v>
          </cell>
          <cell r="F83" t="str">
            <v>/kg</v>
          </cell>
        </row>
        <row r="84">
          <cell r="C84" t="str">
            <v>Baja pelat</v>
          </cell>
          <cell r="D84" t="str">
            <v>Rp.</v>
          </cell>
          <cell r="E84">
            <v>18000</v>
          </cell>
          <cell r="F84" t="str">
            <v>/kg</v>
          </cell>
        </row>
        <row r="85">
          <cell r="C85" t="str">
            <v>Spandek Coloubond</v>
          </cell>
          <cell r="D85" t="str">
            <v>Rp.</v>
          </cell>
          <cell r="E85">
            <v>135000</v>
          </cell>
          <cell r="F85" t="str">
            <v>/m2</v>
          </cell>
        </row>
        <row r="86">
          <cell r="C86" t="str">
            <v>Ridge capping Colourbond</v>
          </cell>
          <cell r="D86" t="str">
            <v>Rp.</v>
          </cell>
          <cell r="E86">
            <v>40000</v>
          </cell>
          <cell r="F86" t="str">
            <v>/m1</v>
          </cell>
        </row>
        <row r="87">
          <cell r="C87" t="str">
            <v>Flashing Colourbond</v>
          </cell>
          <cell r="D87" t="str">
            <v>Rp.</v>
          </cell>
          <cell r="E87">
            <v>40000</v>
          </cell>
          <cell r="F87" t="str">
            <v>/m1</v>
          </cell>
        </row>
        <row r="88">
          <cell r="C88" t="str">
            <v>Trusses AZ 100</v>
          </cell>
          <cell r="D88" t="str">
            <v>Rp.</v>
          </cell>
          <cell r="E88">
            <v>165000</v>
          </cell>
          <cell r="F88" t="str">
            <v>/m2</v>
          </cell>
        </row>
        <row r="89">
          <cell r="C89" t="str">
            <v>Tanah Urug</v>
          </cell>
          <cell r="D89" t="str">
            <v>Rp.</v>
          </cell>
          <cell r="E89">
            <v>125000</v>
          </cell>
          <cell r="F89" t="str">
            <v>/m3</v>
          </cell>
        </row>
        <row r="90">
          <cell r="C90" t="str">
            <v>Batu bata merah exposed</v>
          </cell>
          <cell r="D90" t="str">
            <v>Rp.</v>
          </cell>
          <cell r="E90">
            <v>1200</v>
          </cell>
          <cell r="F90" t="str">
            <v>/bh</v>
          </cell>
        </row>
        <row r="91">
          <cell r="C91" t="str">
            <v>Cat meni</v>
          </cell>
          <cell r="D91" t="str">
            <v>Rp.</v>
          </cell>
          <cell r="E91">
            <v>35000</v>
          </cell>
          <cell r="F91" t="str">
            <v>/kg</v>
          </cell>
        </row>
        <row r="92">
          <cell r="C92" t="str">
            <v>Gypsum Jaya Board (120x240x9)mm</v>
          </cell>
          <cell r="D92" t="str">
            <v>Rp.</v>
          </cell>
          <cell r="E92">
            <v>195000</v>
          </cell>
          <cell r="F92" t="str">
            <v>/lbr</v>
          </cell>
        </row>
        <row r="93">
          <cell r="C93" t="str">
            <v xml:space="preserve">Gypsum Jaya Board (120x240x6)mm </v>
          </cell>
          <cell r="D93" t="str">
            <v>Rp.</v>
          </cell>
          <cell r="E93">
            <v>195000</v>
          </cell>
          <cell r="F93" t="str">
            <v>/lbr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_boq"/>
      <sheetName val="penawaran"/>
      <sheetName val="Peralatan"/>
      <sheetName val="a-bahan"/>
      <sheetName val="a-bat"/>
      <sheetName val="a-hrg"/>
      <sheetName val="1-boq"/>
      <sheetName val="TS"/>
      <sheetName val="F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P"/>
      <sheetName val="Additional"/>
      <sheetName val="Gal_Cold Milling"/>
      <sheetName val="Gal_Jack Hammer"/>
      <sheetName val="Shedule"/>
      <sheetName val="Analisa"/>
    </sheetNames>
    <sheetDataSet>
      <sheetData sheetId="0" refreshError="1">
        <row r="841">
          <cell r="T841" t="str">
            <v>Analisa EI-322</v>
          </cell>
        </row>
        <row r="843">
          <cell r="L843" t="str">
            <v>FORMULIR STANDAR UNTUK</v>
          </cell>
        </row>
        <row r="844">
          <cell r="L844" t="str">
            <v>PEREKAMAN ANALISA MASING-MASING HARGA SATUAN</v>
          </cell>
        </row>
        <row r="845">
          <cell r="L845">
            <v>0</v>
          </cell>
        </row>
        <row r="848">
          <cell r="L848" t="str">
            <v>PROYEK</v>
          </cell>
          <cell r="O848" t="str">
            <v>: Proyek Pembangunan Jalan Pantai Utara  Jawa Barat</v>
          </cell>
        </row>
        <row r="849">
          <cell r="L849" t="str">
            <v>No. PAKET KONTRAK</v>
          </cell>
          <cell r="O849" t="str">
            <v xml:space="preserve">: </v>
          </cell>
        </row>
        <row r="850">
          <cell r="L850" t="str">
            <v>NAMA PAKET</v>
          </cell>
          <cell r="O850" t="str">
            <v>:  Flyover  Pamanukan</v>
          </cell>
        </row>
        <row r="851">
          <cell r="L851" t="str">
            <v>PROP / KAB / KODYA</v>
          </cell>
          <cell r="O851" t="str">
            <v>: Jawa Barat</v>
          </cell>
        </row>
        <row r="852">
          <cell r="L852" t="str">
            <v>ITEM PEMBAYARAN NO.</v>
          </cell>
          <cell r="O852" t="str">
            <v>:  3.2 (2)</v>
          </cell>
          <cell r="R852" t="str">
            <v>PERKIRAAN VOL. PEK.</v>
          </cell>
          <cell r="T852" t="str">
            <v>:</v>
          </cell>
          <cell r="U852">
            <v>6571.2013500000003</v>
          </cell>
        </row>
        <row r="853">
          <cell r="L853" t="str">
            <v>JENIS PEKERJAAN</v>
          </cell>
          <cell r="O853" t="str">
            <v>:  Timbunan Pilihan</v>
          </cell>
          <cell r="R853" t="str">
            <v>TOTAL HARGA (Rp.)</v>
          </cell>
          <cell r="T853" t="str">
            <v>:</v>
          </cell>
          <cell r="U853">
            <v>359628773.19481355</v>
          </cell>
        </row>
        <row r="854">
          <cell r="L854" t="str">
            <v>SATUAN PEMBAYARAN</v>
          </cell>
          <cell r="O854" t="str">
            <v>:  M3</v>
          </cell>
          <cell r="R854" t="str">
            <v>% THD. BIAYA PROYEK</v>
          </cell>
          <cell r="T854" t="str">
            <v>:</v>
          </cell>
          <cell r="U854">
            <v>0.70465720727372594</v>
          </cell>
        </row>
        <row r="857">
          <cell r="Q857" t="str">
            <v>PERKIRAAN</v>
          </cell>
          <cell r="R857" t="str">
            <v>HARGA</v>
          </cell>
          <cell r="S857" t="str">
            <v>JUMLAH</v>
          </cell>
        </row>
        <row r="858">
          <cell r="L858" t="str">
            <v>NO.</v>
          </cell>
          <cell r="N858" t="str">
            <v>KOMPONEN</v>
          </cell>
          <cell r="P858" t="str">
            <v>SATUAN</v>
          </cell>
          <cell r="Q858" t="str">
            <v>KUANTITAS</v>
          </cell>
          <cell r="R858" t="str">
            <v>SATUAN</v>
          </cell>
          <cell r="S858" t="str">
            <v>HARGA</v>
          </cell>
        </row>
        <row r="859">
          <cell r="R859" t="str">
            <v>(Rp.)</v>
          </cell>
          <cell r="S859" t="str">
            <v>(Rp.)</v>
          </cell>
        </row>
        <row r="862">
          <cell r="L862" t="str">
            <v>A.</v>
          </cell>
          <cell r="N862" t="str">
            <v>TENAGA</v>
          </cell>
        </row>
        <row r="864">
          <cell r="L864" t="str">
            <v>1.</v>
          </cell>
          <cell r="N864" t="str">
            <v>Pekerja</v>
          </cell>
          <cell r="O864" t="str">
            <v>(L01)</v>
          </cell>
          <cell r="P864" t="str">
            <v>Jam</v>
          </cell>
          <cell r="Q864">
            <v>7.1396697902721989E-2</v>
          </cell>
          <cell r="R864">
            <v>2750</v>
          </cell>
          <cell r="U864">
            <v>196.34091923248548</v>
          </cell>
        </row>
        <row r="865">
          <cell r="L865" t="str">
            <v>2.</v>
          </cell>
          <cell r="N865" t="str">
            <v>Mandor</v>
          </cell>
          <cell r="O865" t="str">
            <v>(L03)</v>
          </cell>
          <cell r="P865" t="str">
            <v>Jam</v>
          </cell>
          <cell r="Q865">
            <v>1.7849174475680497E-2</v>
          </cell>
          <cell r="R865">
            <v>4000</v>
          </cell>
          <cell r="U865">
            <v>71.396697902721996</v>
          </cell>
        </row>
        <row r="868">
          <cell r="Q868" t="str">
            <v xml:space="preserve">JUMLAH HARGA TENAGA   </v>
          </cell>
          <cell r="U868">
            <v>267.73761713520747</v>
          </cell>
        </row>
        <row r="870">
          <cell r="L870" t="str">
            <v>B.</v>
          </cell>
          <cell r="N870" t="str">
            <v>BAHAN</v>
          </cell>
        </row>
        <row r="872">
          <cell r="L872" t="str">
            <v>1.</v>
          </cell>
          <cell r="N872" t="str">
            <v>Bahan pilihan   (M09)</v>
          </cell>
          <cell r="O872" t="str">
            <v>(M09)</v>
          </cell>
          <cell r="P872" t="str">
            <v>M3</v>
          </cell>
          <cell r="Q872">
            <v>1.2</v>
          </cell>
          <cell r="R872">
            <v>21000</v>
          </cell>
          <cell r="U872">
            <v>25200</v>
          </cell>
        </row>
        <row r="878">
          <cell r="Q878" t="str">
            <v xml:space="preserve">JUMLAH HARGA BAHAN   </v>
          </cell>
          <cell r="U878">
            <v>25200</v>
          </cell>
        </row>
        <row r="880">
          <cell r="L880" t="str">
            <v>C.</v>
          </cell>
          <cell r="N880" t="str">
            <v>PERALATAN</v>
          </cell>
        </row>
        <row r="881">
          <cell r="L881" t="str">
            <v>1.</v>
          </cell>
          <cell r="N881" t="str">
            <v>Wheel  Loader</v>
          </cell>
          <cell r="O881" t="str">
            <v>(E15)</v>
          </cell>
          <cell r="P881" t="str">
            <v>Jam</v>
          </cell>
          <cell r="Q881">
            <v>1.7849174475680497E-2</v>
          </cell>
          <cell r="R881">
            <v>181182.97084330328</v>
          </cell>
          <cell r="U881">
            <v>3233.9664586042527</v>
          </cell>
        </row>
        <row r="882">
          <cell r="L882" t="str">
            <v>2.</v>
          </cell>
          <cell r="N882" t="str">
            <v>Dump Truck</v>
          </cell>
          <cell r="O882" t="str">
            <v>(E08)</v>
          </cell>
          <cell r="P882" t="str">
            <v>Jam</v>
          </cell>
          <cell r="Q882">
            <v>0.16265060240963855</v>
          </cell>
          <cell r="R882">
            <v>90902.327191025077</v>
          </cell>
          <cell r="U882">
            <v>14785.318278058296</v>
          </cell>
        </row>
        <row r="883">
          <cell r="L883" t="str">
            <v>3.</v>
          </cell>
          <cell r="N883" t="str">
            <v>Motor Grader</v>
          </cell>
          <cell r="O883" t="str">
            <v>(E13)</v>
          </cell>
          <cell r="P883" t="str">
            <v>Jam</v>
          </cell>
          <cell r="Q883">
            <v>1.5618027666220438E-2</v>
          </cell>
          <cell r="R883">
            <v>249349.23784774702</v>
          </cell>
          <cell r="U883">
            <v>3894.3432952570934</v>
          </cell>
        </row>
        <row r="884">
          <cell r="L884" t="str">
            <v>3.</v>
          </cell>
          <cell r="N884" t="str">
            <v>Vibro Roller</v>
          </cell>
          <cell r="O884" t="str">
            <v>(E19)</v>
          </cell>
          <cell r="P884" t="str">
            <v>Jam</v>
          </cell>
          <cell r="Q884">
            <v>1.6064257028112448E-2</v>
          </cell>
          <cell r="R884">
            <v>105030.97519263501</v>
          </cell>
          <cell r="U884">
            <v>1687.2445814077912</v>
          </cell>
        </row>
        <row r="885">
          <cell r="L885" t="str">
            <v>4.</v>
          </cell>
          <cell r="N885" t="str">
            <v>Water Tanker</v>
          </cell>
          <cell r="O885" t="str">
            <v>(E23)</v>
          </cell>
          <cell r="P885" t="str">
            <v>Jam</v>
          </cell>
          <cell r="Q885">
            <v>7.0281124497991983E-3</v>
          </cell>
          <cell r="R885">
            <v>85958.879632794691</v>
          </cell>
          <cell r="U885">
            <v>604.12867211803507</v>
          </cell>
        </row>
        <row r="886">
          <cell r="L886" t="str">
            <v>5.</v>
          </cell>
          <cell r="N886" t="str">
            <v>Alat  Bantu</v>
          </cell>
          <cell r="P886" t="str">
            <v>Ls</v>
          </cell>
          <cell r="Q886">
            <v>1</v>
          </cell>
          <cell r="R886">
            <v>80</v>
          </cell>
          <cell r="U886">
            <v>80</v>
          </cell>
        </row>
        <row r="890">
          <cell r="Q890" t="str">
            <v xml:space="preserve">JUMLAH HARGA PERALATAN   </v>
          </cell>
          <cell r="U890">
            <v>24285.001285445473</v>
          </cell>
        </row>
        <row r="892">
          <cell r="L892" t="str">
            <v>D.</v>
          </cell>
          <cell r="N892" t="str">
            <v>JUMLAH HARGA TENAGA, BAHAN DAN PERALATAN  ( A + B + C )</v>
          </cell>
          <cell r="U892">
            <v>49752.738902580677</v>
          </cell>
        </row>
        <row r="893">
          <cell r="L893" t="str">
            <v>E.</v>
          </cell>
          <cell r="N893" t="str">
            <v>OVERHEAD &amp; PROFIT</v>
          </cell>
          <cell r="P893">
            <v>10</v>
          </cell>
          <cell r="Q893" t="str">
            <v>%  x  D</v>
          </cell>
          <cell r="U893">
            <v>4975.2738902580677</v>
          </cell>
        </row>
        <row r="894">
          <cell r="L894" t="str">
            <v>F.</v>
          </cell>
          <cell r="N894" t="str">
            <v>HARGA SATUAN PEKERJAAN  ( D + E )</v>
          </cell>
          <cell r="U894">
            <v>54728.012792838745</v>
          </cell>
        </row>
        <row r="895">
          <cell r="L895" t="str">
            <v>Note: 1</v>
          </cell>
          <cell r="N895" t="str">
            <v>SATUAN dapat berdasarkan atas jam operasi untuk Tenaga Kerja dan Peralatan, volume dan/atau ukuran</v>
          </cell>
        </row>
        <row r="896">
          <cell r="N896" t="str">
            <v>berat untuk bahan-bahan.</v>
          </cell>
        </row>
        <row r="897">
          <cell r="L897">
            <v>2</v>
          </cell>
          <cell r="N897" t="str">
            <v>Kuantitas satuan adalah kuantitas setiap komponen untuk menyelesaikan satu satuan pekerjaan dari nomor</v>
          </cell>
        </row>
        <row r="898">
          <cell r="N898" t="str">
            <v>mata pembayaran.</v>
          </cell>
        </row>
        <row r="899">
          <cell r="L899">
            <v>3</v>
          </cell>
          <cell r="N899" t="str">
            <v>Biaya satuan untuk peralatan sudah termasuk bahan bakar, bahan habis dipakai dan operator.</v>
          </cell>
        </row>
        <row r="900">
          <cell r="L900">
            <v>4</v>
          </cell>
          <cell r="N900" t="str">
            <v>Biaya satuan sudah termasuk pengeluaran untuk seluruh pajak yang berkaitan (tetapi tidak termasuk PPN</v>
          </cell>
        </row>
        <row r="901">
          <cell r="N901" t="str">
            <v>yang dibayar dari kontrak) dan biaya-biaya lainnya.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BQ"/>
      <sheetName val="B.Kim2010"/>
      <sheetName val="Bahan"/>
      <sheetName val="UPAH"/>
      <sheetName val="B. Opr Alat"/>
      <sheetName val="D. H. Alat"/>
      <sheetName val="Volume"/>
      <sheetName val="Anl BOW"/>
      <sheetName val="EE"/>
      <sheetName val="Rekap"/>
      <sheetName val="oe"/>
      <sheetName val="HPS"/>
      <sheetName val="COR 123"/>
      <sheetName val="COR 136"/>
      <sheetName val="BATA 12"/>
      <sheetName val="BATA 14"/>
      <sheetName val="B.BELAH 14"/>
      <sheetName val="MORTAR 13"/>
      <sheetName val="MORTAR 14"/>
      <sheetName val="PLESTER 12"/>
      <sheetName val="PLESTER 14"/>
      <sheetName val="JADWAL"/>
      <sheetName val="HIT. BAHAN 1"/>
      <sheetName val="HITUNG BAHAN"/>
      <sheetName val="Jadwal Bahan"/>
      <sheetName val="Jadwal T.Kerja"/>
      <sheetName val="Jadwal Alat"/>
    </sheetNames>
    <sheetDataSet>
      <sheetData sheetId="0" refreshError="1"/>
      <sheetData sheetId="1">
        <row r="641">
          <cell r="C641">
            <v>1</v>
          </cell>
        </row>
        <row r="642">
          <cell r="C642">
            <v>2</v>
          </cell>
        </row>
        <row r="643">
          <cell r="C643">
            <v>3</v>
          </cell>
        </row>
        <row r="644">
          <cell r="C644">
            <v>4</v>
          </cell>
        </row>
        <row r="645">
          <cell r="C645">
            <v>5</v>
          </cell>
        </row>
        <row r="646">
          <cell r="C646">
            <v>6</v>
          </cell>
        </row>
        <row r="647">
          <cell r="C647">
            <v>7</v>
          </cell>
        </row>
        <row r="648">
          <cell r="C648">
            <v>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J1Q47"/>
      <sheetName val="TJ1Q43"/>
      <sheetName val="RYQ52"/>
      <sheetName val="RYQ46"/>
      <sheetName val="Sch"/>
      <sheetName val="NP"/>
      <sheetName val="Additional"/>
    </sheetNames>
    <sheetDataSet>
      <sheetData sheetId="0" refreshError="1">
        <row r="7">
          <cell r="B7">
            <v>0</v>
          </cell>
          <cell r="E7">
            <v>1</v>
          </cell>
          <cell r="G7">
            <v>0.60589999999999999</v>
          </cell>
          <cell r="H7">
            <v>28.4773</v>
          </cell>
          <cell r="J7">
            <v>0</v>
          </cell>
          <cell r="L7">
            <v>0</v>
          </cell>
          <cell r="N7">
            <v>0</v>
          </cell>
        </row>
        <row r="8">
          <cell r="B8">
            <v>1</v>
          </cell>
          <cell r="E8">
            <v>1</v>
          </cell>
          <cell r="G8">
            <v>0.60589999999999999</v>
          </cell>
          <cell r="H8">
            <v>28.4773</v>
          </cell>
          <cell r="J8">
            <v>66.681720000000013</v>
          </cell>
          <cell r="L8">
            <v>169.20000000000002</v>
          </cell>
          <cell r="N8">
            <v>102.51828</v>
          </cell>
        </row>
        <row r="9">
          <cell r="B9">
            <v>2</v>
          </cell>
          <cell r="E9">
            <v>1</v>
          </cell>
          <cell r="G9">
            <v>0.60589999999999999</v>
          </cell>
          <cell r="H9">
            <v>28.4773</v>
          </cell>
          <cell r="J9">
            <v>133.36344000000003</v>
          </cell>
          <cell r="L9">
            <v>338.40000000000003</v>
          </cell>
          <cell r="N9">
            <v>205.03656000000001</v>
          </cell>
        </row>
        <row r="10">
          <cell r="B10">
            <v>3</v>
          </cell>
          <cell r="E10">
            <v>1</v>
          </cell>
          <cell r="G10">
            <v>0.60589999999999999</v>
          </cell>
          <cell r="H10">
            <v>28.4773</v>
          </cell>
          <cell r="J10">
            <v>200.04516000000001</v>
          </cell>
          <cell r="L10">
            <v>507.6</v>
          </cell>
          <cell r="N10">
            <v>307.55484000000001</v>
          </cell>
        </row>
        <row r="11">
          <cell r="B11">
            <v>4</v>
          </cell>
          <cell r="E11">
            <v>1</v>
          </cell>
          <cell r="G11">
            <v>0.66459999999999997</v>
          </cell>
          <cell r="H11">
            <v>31.2362</v>
          </cell>
          <cell r="J11">
            <v>266.72688000000005</v>
          </cell>
          <cell r="L11">
            <v>676.80000000000007</v>
          </cell>
          <cell r="N11">
            <v>410.07312000000002</v>
          </cell>
        </row>
        <row r="12">
          <cell r="B12">
            <v>5</v>
          </cell>
          <cell r="E12">
            <v>1</v>
          </cell>
          <cell r="G12">
            <v>0.78369999999999995</v>
          </cell>
          <cell r="H12">
            <v>36.833900000000007</v>
          </cell>
          <cell r="J12">
            <v>323.47656000000006</v>
          </cell>
          <cell r="L12">
            <v>846.00000000000011</v>
          </cell>
          <cell r="N12">
            <v>522.52344000000005</v>
          </cell>
        </row>
        <row r="13">
          <cell r="B13">
            <v>6</v>
          </cell>
          <cell r="E13">
            <v>1</v>
          </cell>
          <cell r="G13">
            <v>1.5189999999999999</v>
          </cell>
          <cell r="H13">
            <v>71.393000000000015</v>
          </cell>
          <cell r="J13">
            <v>360.07452000000012</v>
          </cell>
          <cell r="L13">
            <v>1015.2000000000002</v>
          </cell>
          <cell r="N13">
            <v>655.12548000000004</v>
          </cell>
        </row>
        <row r="14">
          <cell r="B14">
            <v>7</v>
          </cell>
          <cell r="E14">
            <v>1</v>
          </cell>
          <cell r="G14">
            <v>1.6028</v>
          </cell>
          <cell r="H14">
            <v>75.331599999999995</v>
          </cell>
          <cell r="J14">
            <v>272.25972000000002</v>
          </cell>
          <cell r="L14">
            <v>1184.4000000000001</v>
          </cell>
          <cell r="N14">
            <v>912.14028000000008</v>
          </cell>
        </row>
        <row r="15">
          <cell r="B15">
            <v>8</v>
          </cell>
          <cell r="E15">
            <v>1</v>
          </cell>
          <cell r="G15">
            <v>1.5246</v>
          </cell>
          <cell r="H15">
            <v>71.656199999999998</v>
          </cell>
          <cell r="J15">
            <v>170.26595999999995</v>
          </cell>
          <cell r="L15">
            <v>1353.6000000000001</v>
          </cell>
          <cell r="N15">
            <v>1183.3340400000002</v>
          </cell>
        </row>
        <row r="16">
          <cell r="B16">
            <v>9</v>
          </cell>
          <cell r="E16">
            <v>1</v>
          </cell>
          <cell r="G16">
            <v>1.3683000000000001</v>
          </cell>
          <cell r="H16">
            <v>64.310100000000006</v>
          </cell>
          <cell r="J16">
            <v>81.503639999999905</v>
          </cell>
          <cell r="L16">
            <v>1522.8000000000002</v>
          </cell>
          <cell r="N16">
            <v>1441.2963600000003</v>
          </cell>
        </row>
        <row r="17">
          <cell r="B17">
            <v>10</v>
          </cell>
          <cell r="E17">
            <v>1</v>
          </cell>
          <cell r="G17">
            <v>1.2119</v>
          </cell>
          <cell r="H17">
            <v>56.959299999999999</v>
          </cell>
          <cell r="J17">
            <v>19.187279999999873</v>
          </cell>
          <cell r="L17">
            <v>1692.0000000000002</v>
          </cell>
          <cell r="N17">
            <v>1672.8127200000004</v>
          </cell>
        </row>
        <row r="18">
          <cell r="B18">
            <v>11</v>
          </cell>
          <cell r="E18">
            <v>1</v>
          </cell>
          <cell r="G18">
            <v>1.0946</v>
          </cell>
          <cell r="H18">
            <v>51.446199999999997</v>
          </cell>
          <cell r="J18">
            <v>-16.666200000000117</v>
          </cell>
          <cell r="L18">
            <v>1861.2000000000003</v>
          </cell>
          <cell r="N18">
            <v>1877.8662000000004</v>
          </cell>
        </row>
        <row r="19">
          <cell r="B19">
            <v>12</v>
          </cell>
          <cell r="E19">
            <v>1</v>
          </cell>
          <cell r="G19">
            <v>1.0946</v>
          </cell>
          <cell r="H19">
            <v>51.446199999999997</v>
          </cell>
          <cell r="J19">
            <v>-32.672520000000304</v>
          </cell>
          <cell r="L19">
            <v>2030.4000000000003</v>
          </cell>
          <cell r="N19">
            <v>2063.0725200000006</v>
          </cell>
        </row>
        <row r="20">
          <cell r="B20">
            <v>13</v>
          </cell>
          <cell r="E20">
            <v>1</v>
          </cell>
          <cell r="G20">
            <v>1.0555000000000001</v>
          </cell>
          <cell r="H20">
            <v>49.608500000000006</v>
          </cell>
          <cell r="J20">
            <v>-48.678840000000491</v>
          </cell>
          <cell r="L20">
            <v>2199.6000000000004</v>
          </cell>
          <cell r="N20">
            <v>2248.2788400000009</v>
          </cell>
        </row>
        <row r="21">
          <cell r="B21">
            <v>14</v>
          </cell>
          <cell r="E21">
            <v>1</v>
          </cell>
          <cell r="G21">
            <v>1.036</v>
          </cell>
          <cell r="H21">
            <v>48.692</v>
          </cell>
          <cell r="J21">
            <v>-58.069440000000668</v>
          </cell>
          <cell r="L21">
            <v>2368.8000000000002</v>
          </cell>
          <cell r="N21">
            <v>2426.8694400000008</v>
          </cell>
        </row>
        <row r="22">
          <cell r="B22">
            <v>15</v>
          </cell>
          <cell r="E22">
            <v>1</v>
          </cell>
          <cell r="G22">
            <v>1.1728000000000001</v>
          </cell>
          <cell r="H22">
            <v>55.121600000000001</v>
          </cell>
          <cell r="J22">
            <v>-64.160640000000967</v>
          </cell>
          <cell r="L22">
            <v>2538</v>
          </cell>
          <cell r="N22">
            <v>2602.160640000001</v>
          </cell>
        </row>
        <row r="23">
          <cell r="B23">
            <v>16</v>
          </cell>
          <cell r="E23">
            <v>1</v>
          </cell>
          <cell r="G23">
            <v>1.2901</v>
          </cell>
          <cell r="H23">
            <v>60.634699999999995</v>
          </cell>
          <cell r="J23">
            <v>-93.398400000000947</v>
          </cell>
          <cell r="L23">
            <v>2707.2</v>
          </cell>
          <cell r="N23">
            <v>2800.5984000000008</v>
          </cell>
        </row>
        <row r="24">
          <cell r="B24">
            <v>17</v>
          </cell>
          <cell r="E24">
            <v>1</v>
          </cell>
          <cell r="G24">
            <v>1.2901</v>
          </cell>
          <cell r="H24">
            <v>60.634699999999995</v>
          </cell>
          <cell r="J24">
            <v>-142.48332000000119</v>
          </cell>
          <cell r="L24">
            <v>2876.3999999999996</v>
          </cell>
          <cell r="N24">
            <v>3018.8833200000008</v>
          </cell>
        </row>
        <row r="25">
          <cell r="B25">
            <v>18</v>
          </cell>
          <cell r="E25">
            <v>1</v>
          </cell>
          <cell r="G25">
            <v>1.0946</v>
          </cell>
          <cell r="H25">
            <v>51.446199999999997</v>
          </cell>
          <cell r="J25">
            <v>-191.56824000000142</v>
          </cell>
          <cell r="L25">
            <v>3045.5999999999995</v>
          </cell>
          <cell r="N25">
            <v>3237.1682400000009</v>
          </cell>
        </row>
        <row r="26">
          <cell r="B26">
            <v>19</v>
          </cell>
          <cell r="E26">
            <v>1</v>
          </cell>
          <cell r="G26">
            <v>0.93820000000000003</v>
          </cell>
          <cell r="H26">
            <v>44.095400000000005</v>
          </cell>
          <cell r="J26">
            <v>-207.57456000000184</v>
          </cell>
          <cell r="L26">
            <v>3214.7999999999993</v>
          </cell>
          <cell r="N26">
            <v>3422.3745600000011</v>
          </cell>
        </row>
        <row r="27">
          <cell r="B27">
            <v>20</v>
          </cell>
          <cell r="E27">
            <v>1</v>
          </cell>
          <cell r="G27">
            <v>0.78190000000000004</v>
          </cell>
          <cell r="H27">
            <v>36.749300000000012</v>
          </cell>
          <cell r="J27">
            <v>-197.11800000000221</v>
          </cell>
          <cell r="L27">
            <v>3383.9999999999991</v>
          </cell>
          <cell r="N27">
            <v>3581.1180000000013</v>
          </cell>
        </row>
        <row r="28">
          <cell r="B28">
            <v>21</v>
          </cell>
          <cell r="E28">
            <v>1</v>
          </cell>
          <cell r="G28">
            <v>0.74280000000000002</v>
          </cell>
          <cell r="H28">
            <v>34.9116</v>
          </cell>
          <cell r="J28">
            <v>-160.21548000000257</v>
          </cell>
          <cell r="L28">
            <v>3553.1999999999989</v>
          </cell>
          <cell r="N28">
            <v>3713.4154800000015</v>
          </cell>
        </row>
        <row r="29">
          <cell r="B29">
            <v>22</v>
          </cell>
          <cell r="E29">
            <v>1</v>
          </cell>
          <cell r="G29">
            <v>0.66459999999999997</v>
          </cell>
          <cell r="H29">
            <v>31.2362</v>
          </cell>
          <cell r="J29">
            <v>-116.69724000000269</v>
          </cell>
          <cell r="L29">
            <v>3722.3999999999987</v>
          </cell>
          <cell r="N29">
            <v>3839.0972400000014</v>
          </cell>
        </row>
        <row r="30">
          <cell r="B30">
            <v>23</v>
          </cell>
          <cell r="E30">
            <v>1</v>
          </cell>
          <cell r="G30">
            <v>0.64500000000000002</v>
          </cell>
          <cell r="H30">
            <v>30.314999999999998</v>
          </cell>
          <cell r="J30">
            <v>-59.947560000002795</v>
          </cell>
          <cell r="L30">
            <v>3891.5999999999985</v>
          </cell>
          <cell r="N30">
            <v>3951.5475600000013</v>
          </cell>
        </row>
        <row r="31">
          <cell r="B31">
            <v>24</v>
          </cell>
          <cell r="E31">
            <v>1</v>
          </cell>
          <cell r="G31">
            <v>0.60589999999999999</v>
          </cell>
          <cell r="H31">
            <v>28.4773</v>
          </cell>
          <cell r="J31">
            <v>0</v>
          </cell>
          <cell r="L31">
            <v>4060.7999999999984</v>
          </cell>
          <cell r="N31">
            <v>4060.6815600000014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PUT PIKUL"/>
      <sheetName val="INPUT TRANSPORTASI"/>
      <sheetName val="BIAYA PIKUL &amp; ANGKUT"/>
      <sheetName val="ANALISA PIKUL"/>
      <sheetName val="ANALISA TRANSPOR"/>
      <sheetName val="ANGKUT ALTERNATIF"/>
      <sheetName val="ANGKUT ALTERNATIF (2)"/>
      <sheetName val="ANGKUT ALTERNATIF (3)"/>
      <sheetName val="ANALISA  ANGKUT PER KG"/>
      <sheetName val="ANALISA  ANGKUT PER KG RUDY"/>
      <sheetName val="GALIAN MEKANIS"/>
      <sheetName val="PEMBENTUKAN JALAN"/>
      <sheetName val="ALAT"/>
      <sheetName val="Basic Price"/>
      <sheetName val="Plat Beton"/>
      <sheetName val="Sch"/>
      <sheetName val="HAR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PUT PIKUL"/>
      <sheetName val="INPUT TRANSPORTASI"/>
      <sheetName val="BIAYA PIKUL &amp; ANGKUT"/>
      <sheetName val="ANALISA PIKUL"/>
      <sheetName val="ANALISA TRANSPOR"/>
      <sheetName val="ANGKUT ALTERNATIF"/>
      <sheetName val="ANGKUT ALTERNATIF (2)"/>
      <sheetName val="ANGKUT ALTERNATIF (3)"/>
      <sheetName val="ANALISA  ANGKUT PER KG"/>
      <sheetName val="ANALISA  ANGKUT PER KG RUDY"/>
      <sheetName val="GALIAN MEKANIS"/>
      <sheetName val="PEMBENTUKAN JALAN"/>
      <sheetName val="ALAT"/>
      <sheetName val="Basic Price"/>
      <sheetName val="Plat Beton"/>
      <sheetName val="S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 OUT"/>
      <sheetName val="PROSES"/>
      <sheetName val="AN - STN"/>
      <sheetName val="UPAH - MATERIA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kap (3)"/>
      <sheetName val="Rab (3)"/>
      <sheetName val="HSUB-Dsr"/>
      <sheetName val="ANL"/>
      <sheetName val="Alat"/>
      <sheetName val="angk.Pikul"/>
      <sheetName val="HSUB"/>
      <sheetName val="VOL Bahan"/>
      <sheetName val="sal baru"/>
    </sheetNames>
    <sheetDataSet>
      <sheetData sheetId="0"/>
      <sheetData sheetId="1"/>
      <sheetData sheetId="2">
        <row r="6">
          <cell r="E6">
            <v>93500</v>
          </cell>
        </row>
        <row r="22">
          <cell r="C22" t="str">
            <v>Batu Belah 15 / 20</v>
          </cell>
        </row>
        <row r="23">
          <cell r="C23" t="str">
            <v>BBM</v>
          </cell>
        </row>
        <row r="25">
          <cell r="C25" t="str">
            <v>Besi Beton( Polos / Ulir  )</v>
          </cell>
        </row>
        <row r="26">
          <cell r="C26" t="str">
            <v>Besi Beton Polos</v>
          </cell>
        </row>
        <row r="28">
          <cell r="C28" t="str">
            <v>Kayu Kelas III</v>
          </cell>
        </row>
        <row r="30">
          <cell r="C30" t="str">
            <v>Minyak Bekisting</v>
          </cell>
        </row>
        <row r="31">
          <cell r="C31" t="str">
            <v>Paku</v>
          </cell>
        </row>
        <row r="32">
          <cell r="C32" t="str">
            <v>Kawat Beton</v>
          </cell>
        </row>
        <row r="33">
          <cell r="C33" t="str">
            <v>Paku Biasa 1/2" - 1"</v>
          </cell>
        </row>
        <row r="34">
          <cell r="C34" t="str">
            <v>Paku Biasa 2"  5"</v>
          </cell>
        </row>
        <row r="35">
          <cell r="C35" t="str">
            <v>Pasir Beton</v>
          </cell>
        </row>
        <row r="41">
          <cell r="C41" t="str">
            <v>Semen Portland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RAB"/>
      <sheetName val="UPAH&amp;BHN"/>
      <sheetName val="H. SUB"/>
      <sheetName val="HSPK"/>
      <sheetName val="Alat"/>
      <sheetName val="QQBGN"/>
      <sheetName val="Galian"/>
      <sheetName val="SDA"/>
    </sheetNames>
    <sheetDataSet>
      <sheetData sheetId="0"/>
      <sheetData sheetId="1"/>
      <sheetData sheetId="2">
        <row r="42">
          <cell r="M42">
            <v>16186.468112657818</v>
          </cell>
        </row>
        <row r="49">
          <cell r="M49">
            <v>10000</v>
          </cell>
        </row>
        <row r="50">
          <cell r="M50">
            <v>14000</v>
          </cell>
        </row>
        <row r="60">
          <cell r="M60">
            <v>150000</v>
          </cell>
        </row>
        <row r="63">
          <cell r="E63" t="str">
            <v>Pipa PVC  tipe AW Ø 2.5"</v>
          </cell>
        </row>
      </sheetData>
      <sheetData sheetId="3"/>
      <sheetData sheetId="4">
        <row r="65">
          <cell r="Q65">
            <v>94285.714285714275</v>
          </cell>
        </row>
        <row r="66">
          <cell r="Q66">
            <v>83809.523809523802</v>
          </cell>
        </row>
        <row r="70">
          <cell r="Q70">
            <v>41904.761904761901</v>
          </cell>
        </row>
        <row r="71">
          <cell r="Q71">
            <v>52.38095238095238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age 370"/>
      <sheetName val="page 372"/>
      <sheetName val="UPAD-BAHAN-ALAT"/>
      <sheetName val="analisa 2019"/>
      <sheetName val="Rekap Analisa"/>
      <sheetName val="Rekapitulasi"/>
      <sheetName val="analisa 2019 Revisi"/>
      <sheetName val="UPAD-BAHAN-ALAT Cetak"/>
      <sheetName val="RAB"/>
      <sheetName val="BECKUP data"/>
      <sheetName val="REKAP BECKUP data (2)"/>
      <sheetName val="dihitung"/>
      <sheetName val="page 442"/>
      <sheetName val="page 443"/>
      <sheetName val="page 444"/>
      <sheetName val="page 445"/>
      <sheetName val="page 446"/>
      <sheetName val="page 447"/>
      <sheetName val="page 448"/>
      <sheetName val="page 449"/>
      <sheetName val="page 450"/>
      <sheetName val="page 451"/>
      <sheetName val="page 452"/>
      <sheetName val="page 453"/>
      <sheetName val="page 454"/>
      <sheetName val="page 455"/>
      <sheetName val="page 456"/>
      <sheetName val="page 457"/>
      <sheetName val="page 458"/>
      <sheetName val="page 459"/>
      <sheetName val="page 460"/>
      <sheetName val="page 461"/>
      <sheetName val="page 462"/>
      <sheetName val="page 463"/>
      <sheetName val="page 464"/>
      <sheetName val="page 465"/>
      <sheetName val="page 466"/>
      <sheetName val="page 467"/>
      <sheetName val="page 468"/>
      <sheetName val="page 469"/>
      <sheetName val="page 470"/>
      <sheetName val="page 471"/>
      <sheetName val="page 472"/>
      <sheetName val="page 473"/>
      <sheetName val="page 473 (2)"/>
      <sheetName val="page 474"/>
      <sheetName val="page 475"/>
      <sheetName val="page 476"/>
      <sheetName val="page 477"/>
      <sheetName val="page 478"/>
      <sheetName val="page 479"/>
      <sheetName val="page 480"/>
      <sheetName val="page 481"/>
      <sheetName val="page 482"/>
      <sheetName val="page 483"/>
      <sheetName val="page 484"/>
      <sheetName val="page 485"/>
      <sheetName val="page 486"/>
      <sheetName val="page 487"/>
      <sheetName val="page 488"/>
      <sheetName val="page 489"/>
      <sheetName val="page 490"/>
      <sheetName val="page 491"/>
      <sheetName val="page 492"/>
      <sheetName val="page 493"/>
      <sheetName val="page 494"/>
      <sheetName val="page 495"/>
      <sheetName val="page 496"/>
      <sheetName val="page 497"/>
      <sheetName val="page 498"/>
      <sheetName val="page 499"/>
      <sheetName val="page 500"/>
      <sheetName val="page 501"/>
      <sheetName val="page 502"/>
      <sheetName val="page 503"/>
      <sheetName val="page 504"/>
      <sheetName val="page 505"/>
      <sheetName val="page 506"/>
      <sheetName val="page 507"/>
      <sheetName val="page 508"/>
      <sheetName val="page 509"/>
      <sheetName val="page 509 (2)"/>
      <sheetName val="page 510"/>
      <sheetName val="page 511"/>
      <sheetName val="page 512"/>
      <sheetName val="page 513"/>
      <sheetName val="page 514"/>
      <sheetName val="page 515"/>
      <sheetName val="page 516"/>
      <sheetName val="page 517"/>
      <sheetName val="page 518"/>
      <sheetName val="page 519"/>
      <sheetName val="page 520"/>
      <sheetName val="page 521"/>
      <sheetName val="page 522"/>
      <sheetName val="page 523"/>
      <sheetName val="page 524"/>
      <sheetName val="page 525"/>
      <sheetName val="page 526"/>
      <sheetName val="page 527"/>
      <sheetName val="page 528"/>
      <sheetName val="page 529"/>
      <sheetName val="page 530"/>
      <sheetName val="page 530 (2)"/>
      <sheetName val="page 531"/>
      <sheetName val="page 532"/>
      <sheetName val="page 533"/>
      <sheetName val="page 534"/>
      <sheetName val="page 535"/>
      <sheetName val="page 536"/>
      <sheetName val="page 537"/>
      <sheetName val="page 538"/>
      <sheetName val="page 539"/>
      <sheetName val="page 540"/>
      <sheetName val="page 541"/>
      <sheetName val="page 542"/>
      <sheetName val="page 543"/>
      <sheetName val="page 544"/>
      <sheetName val="page 544 (2)"/>
      <sheetName val="page 545"/>
      <sheetName val="page 546"/>
      <sheetName val="page 547"/>
      <sheetName val="page 548"/>
      <sheetName val="page 549"/>
      <sheetName val="page 550"/>
      <sheetName val="page 551"/>
      <sheetName val="page 552"/>
      <sheetName val="page 553"/>
      <sheetName val="page 554"/>
      <sheetName val="page 555"/>
      <sheetName val="page 556"/>
      <sheetName val="page 557"/>
      <sheetName val="page 558"/>
      <sheetName val="page 559"/>
      <sheetName val="page 560"/>
      <sheetName val="page 561"/>
      <sheetName val="page 562"/>
      <sheetName val="page 563"/>
      <sheetName val="page 564"/>
      <sheetName val="page 565"/>
      <sheetName val="page 566"/>
      <sheetName val="page 566 (2)"/>
      <sheetName val="page 567"/>
      <sheetName val="page 568"/>
      <sheetName val="page 569"/>
      <sheetName val="page 570"/>
      <sheetName val="page 571"/>
      <sheetName val="page 572"/>
      <sheetName val="page 573"/>
      <sheetName val="page 574"/>
      <sheetName val="page 575"/>
      <sheetName val="page 576"/>
      <sheetName val="page 577"/>
      <sheetName val="page 578"/>
      <sheetName val="page 579"/>
      <sheetName val="page 580"/>
      <sheetName val="page 581"/>
      <sheetName val="page 582"/>
      <sheetName val="page 583"/>
      <sheetName val="page 584"/>
      <sheetName val="page 584 (2)"/>
      <sheetName val="page 585"/>
      <sheetName val="page 586"/>
      <sheetName val="page 587"/>
      <sheetName val="page 588"/>
      <sheetName val="page 589"/>
      <sheetName val="page 590"/>
      <sheetName val="page 591"/>
      <sheetName val="page 592"/>
      <sheetName val="page 593"/>
      <sheetName val="page 594"/>
      <sheetName val="page 595"/>
      <sheetName val="page 596"/>
      <sheetName val="page 597"/>
      <sheetName val="page 598"/>
      <sheetName val="page 599"/>
      <sheetName val="page 600"/>
      <sheetName val="page 601"/>
      <sheetName val="page 602"/>
      <sheetName val="page 603"/>
      <sheetName val="page 604"/>
      <sheetName val="page 605"/>
      <sheetName val="page 606"/>
      <sheetName val="page 607"/>
      <sheetName val="page 608"/>
      <sheetName val="page 609"/>
      <sheetName val="page 610"/>
      <sheetName val="page 611"/>
      <sheetName val="page 612"/>
      <sheetName val="page 613"/>
      <sheetName val="page 614"/>
      <sheetName val="page 615"/>
      <sheetName val="page 616"/>
      <sheetName val="page 617"/>
      <sheetName val="page 618"/>
      <sheetName val="page 619"/>
      <sheetName val="page 620"/>
      <sheetName val="page 621"/>
      <sheetName val="page 622"/>
      <sheetName val="page 623"/>
      <sheetName val="page 624"/>
      <sheetName val="page 625"/>
      <sheetName val="page 626"/>
      <sheetName val="page 627"/>
      <sheetName val="page 628"/>
      <sheetName val="page 629"/>
      <sheetName val="page 630"/>
      <sheetName val="page 631"/>
      <sheetName val="page 632"/>
      <sheetName val="page 633"/>
      <sheetName val="page 634"/>
      <sheetName val="page 635"/>
      <sheetName val="page 636"/>
      <sheetName val="page 637"/>
      <sheetName val="page 638"/>
      <sheetName val="page 639"/>
      <sheetName val="page 640"/>
      <sheetName val="page 641"/>
      <sheetName val="page 642"/>
      <sheetName val="page 643"/>
      <sheetName val="page 644"/>
      <sheetName val="page 645"/>
      <sheetName val="page 646"/>
      <sheetName val="page 647"/>
      <sheetName val="page 648"/>
      <sheetName val="page 649"/>
      <sheetName val="page 650"/>
      <sheetName val="page 651"/>
      <sheetName val="page 652"/>
      <sheetName val="page 653"/>
      <sheetName val="page 654"/>
      <sheetName val="page 655"/>
      <sheetName val="page 656"/>
      <sheetName val="page 657"/>
      <sheetName val="page 658"/>
      <sheetName val="page 659"/>
      <sheetName val="page 660"/>
      <sheetName val="page 661"/>
      <sheetName val="page 662"/>
      <sheetName val="page 663"/>
      <sheetName val="page 663 2"/>
      <sheetName val="page 664"/>
      <sheetName val="page 665"/>
      <sheetName val="page 666"/>
      <sheetName val="page 667"/>
      <sheetName val="page 668"/>
      <sheetName val="page 669"/>
      <sheetName val="page 670"/>
      <sheetName val="page 671"/>
      <sheetName val="page 672"/>
      <sheetName val="page 673"/>
      <sheetName val="page 674"/>
      <sheetName val="page 675"/>
      <sheetName val="page 676"/>
      <sheetName val="page 677"/>
      <sheetName val="page 677 (2)"/>
      <sheetName val="page 678"/>
      <sheetName val="page 679"/>
      <sheetName val="page 680"/>
      <sheetName val="page 681"/>
      <sheetName val="page 682"/>
      <sheetName val="page 683"/>
      <sheetName val="page 683 (2)"/>
      <sheetName val="page 684"/>
      <sheetName val="page 685"/>
      <sheetName val="page 686"/>
      <sheetName val="page 687"/>
      <sheetName val="page 696"/>
    </sheetNames>
    <sheetDataSet>
      <sheetData sheetId="0"/>
      <sheetData sheetId="1"/>
      <sheetData sheetId="2">
        <row r="12">
          <cell r="I12">
            <v>110000</v>
          </cell>
        </row>
        <row r="13">
          <cell r="I13">
            <v>140000</v>
          </cell>
        </row>
        <row r="15">
          <cell r="I15">
            <v>150000</v>
          </cell>
        </row>
        <row r="71">
          <cell r="I71">
            <v>176000</v>
          </cell>
        </row>
        <row r="77">
          <cell r="I77">
            <v>1625</v>
          </cell>
        </row>
        <row r="114">
          <cell r="I114">
            <v>15750</v>
          </cell>
        </row>
        <row r="116">
          <cell r="I116">
            <v>15750</v>
          </cell>
        </row>
        <row r="121">
          <cell r="I121">
            <v>44000</v>
          </cell>
        </row>
        <row r="140">
          <cell r="I140">
            <v>27500</v>
          </cell>
        </row>
        <row r="142">
          <cell r="I142">
            <v>550</v>
          </cell>
        </row>
        <row r="416">
          <cell r="I416">
            <v>4000</v>
          </cell>
        </row>
        <row r="513">
          <cell r="I513">
            <v>50000</v>
          </cell>
        </row>
        <row r="515">
          <cell r="I515">
            <v>9600</v>
          </cell>
        </row>
        <row r="539">
          <cell r="I539">
            <v>7000</v>
          </cell>
        </row>
        <row r="544">
          <cell r="I544">
            <v>25000</v>
          </cell>
        </row>
        <row r="545">
          <cell r="I545">
            <v>35000</v>
          </cell>
        </row>
      </sheetData>
      <sheetData sheetId="3"/>
      <sheetData sheetId="4"/>
      <sheetData sheetId="5"/>
      <sheetData sheetId="6">
        <row r="35">
          <cell r="B35" t="str">
            <v>Tanah urug</v>
          </cell>
        </row>
      </sheetData>
      <sheetData sheetId="7">
        <row r="11">
          <cell r="I11">
            <v>110000</v>
          </cell>
        </row>
        <row r="54">
          <cell r="I54">
            <v>3915000</v>
          </cell>
        </row>
        <row r="60">
          <cell r="I60">
            <v>10875</v>
          </cell>
        </row>
        <row r="61">
          <cell r="I61">
            <v>7500</v>
          </cell>
        </row>
        <row r="62">
          <cell r="I62">
            <v>10000</v>
          </cell>
        </row>
        <row r="63">
          <cell r="I63">
            <v>32625</v>
          </cell>
        </row>
        <row r="64">
          <cell r="I64">
            <v>20000</v>
          </cell>
        </row>
        <row r="65">
          <cell r="I65">
            <v>8120.833333333333</v>
          </cell>
        </row>
        <row r="66">
          <cell r="I66">
            <v>1170</v>
          </cell>
        </row>
        <row r="67">
          <cell r="I67">
            <v>91350</v>
          </cell>
        </row>
        <row r="68">
          <cell r="I68">
            <v>26000</v>
          </cell>
        </row>
        <row r="69">
          <cell r="I69">
            <v>26100</v>
          </cell>
        </row>
        <row r="70">
          <cell r="I70">
            <v>32625</v>
          </cell>
        </row>
        <row r="71">
          <cell r="I71">
            <v>11475</v>
          </cell>
        </row>
        <row r="72">
          <cell r="I72">
            <v>35000</v>
          </cell>
        </row>
        <row r="74">
          <cell r="I74">
            <v>16965</v>
          </cell>
        </row>
        <row r="75">
          <cell r="I75">
            <v>8900</v>
          </cell>
        </row>
        <row r="76">
          <cell r="I76">
            <v>2900</v>
          </cell>
        </row>
        <row r="77">
          <cell r="I77">
            <v>126000</v>
          </cell>
        </row>
        <row r="78">
          <cell r="I78">
            <v>32625</v>
          </cell>
        </row>
        <row r="79">
          <cell r="I79">
            <v>7500</v>
          </cell>
        </row>
        <row r="80">
          <cell r="I80">
            <v>45675</v>
          </cell>
        </row>
        <row r="81">
          <cell r="I81">
            <v>75000</v>
          </cell>
        </row>
        <row r="82">
          <cell r="I82">
            <v>104400</v>
          </cell>
        </row>
        <row r="83">
          <cell r="I83">
            <v>104400</v>
          </cell>
        </row>
        <row r="84">
          <cell r="I84">
            <v>39150</v>
          </cell>
        </row>
        <row r="85">
          <cell r="I85">
            <v>67860</v>
          </cell>
        </row>
        <row r="86">
          <cell r="I86">
            <v>16965</v>
          </cell>
        </row>
        <row r="87">
          <cell r="I87">
            <v>15660</v>
          </cell>
        </row>
        <row r="88">
          <cell r="I88">
            <v>13000</v>
          </cell>
        </row>
        <row r="89">
          <cell r="I89">
            <v>45675</v>
          </cell>
        </row>
        <row r="90">
          <cell r="I90">
            <v>15660</v>
          </cell>
        </row>
        <row r="91">
          <cell r="I91">
            <v>24050</v>
          </cell>
        </row>
        <row r="92">
          <cell r="I92">
            <v>45500</v>
          </cell>
        </row>
        <row r="93">
          <cell r="I93">
            <v>19500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age 370"/>
      <sheetName val="page 372"/>
      <sheetName val="UPAD-BAHAN-ALAT"/>
      <sheetName val="analisa 2019"/>
      <sheetName val="Rekap Analisa"/>
      <sheetName val="Rekapitulasi"/>
      <sheetName val="analisa 2019 cetak"/>
      <sheetName val="UPAD-BAHAN-ALAT Cetak"/>
      <sheetName val="RAB"/>
      <sheetName val="BECKUP data"/>
      <sheetName val="REKAP BECKUP data (2)"/>
      <sheetName val="dihitung"/>
      <sheetName val="page 442"/>
      <sheetName val="page 443"/>
      <sheetName val="page 444"/>
      <sheetName val="page 445"/>
      <sheetName val="page 446"/>
      <sheetName val="page 447"/>
      <sheetName val="page 448"/>
      <sheetName val="page 449"/>
      <sheetName val="page 450"/>
      <sheetName val="page 451"/>
      <sheetName val="page 452"/>
      <sheetName val="page 453"/>
      <sheetName val="page 454"/>
      <sheetName val="page 455"/>
      <sheetName val="page 456"/>
      <sheetName val="page 457"/>
      <sheetName val="page 458"/>
      <sheetName val="page 459"/>
      <sheetName val="page 460"/>
      <sheetName val="page 461"/>
      <sheetName val="page 462"/>
      <sheetName val="page 463"/>
      <sheetName val="page 464"/>
      <sheetName val="page 465"/>
      <sheetName val="page 466"/>
      <sheetName val="page 467"/>
      <sheetName val="page 468"/>
      <sheetName val="page 469"/>
      <sheetName val="page 470"/>
      <sheetName val="page 471"/>
      <sheetName val="page 472"/>
      <sheetName val="page 473"/>
      <sheetName val="page 473 (2)"/>
      <sheetName val="page 474"/>
      <sheetName val="page 475"/>
      <sheetName val="page 476"/>
      <sheetName val="page 477"/>
      <sheetName val="page 478"/>
      <sheetName val="page 479"/>
      <sheetName val="page 480"/>
      <sheetName val="page 481"/>
      <sheetName val="page 482"/>
      <sheetName val="page 483"/>
      <sheetName val="page 484"/>
      <sheetName val="page 485"/>
      <sheetName val="page 486"/>
      <sheetName val="page 487"/>
      <sheetName val="page 488"/>
      <sheetName val="page 489"/>
      <sheetName val="page 490"/>
      <sheetName val="page 491"/>
      <sheetName val="page 492"/>
      <sheetName val="page 493"/>
      <sheetName val="page 494"/>
      <sheetName val="page 495"/>
      <sheetName val="page 496"/>
      <sheetName val="page 497"/>
      <sheetName val="page 498"/>
      <sheetName val="page 499"/>
      <sheetName val="page 500"/>
      <sheetName val="page 501"/>
      <sheetName val="page 502"/>
      <sheetName val="page 503"/>
      <sheetName val="page 504"/>
      <sheetName val="page 505"/>
      <sheetName val="page 506"/>
      <sheetName val="page 507"/>
      <sheetName val="page 508"/>
      <sheetName val="page 509"/>
      <sheetName val="page 509 (2)"/>
      <sheetName val="page 510"/>
      <sheetName val="page 511"/>
      <sheetName val="page 512"/>
      <sheetName val="page 513"/>
      <sheetName val="page 514"/>
      <sheetName val="page 515"/>
      <sheetName val="page 516"/>
      <sheetName val="page 517"/>
      <sheetName val="page 518"/>
      <sheetName val="page 519"/>
      <sheetName val="page 520"/>
      <sheetName val="page 521"/>
      <sheetName val="page 522"/>
      <sheetName val="page 523"/>
      <sheetName val="page 524"/>
      <sheetName val="page 525"/>
      <sheetName val="page 526"/>
      <sheetName val="page 527"/>
      <sheetName val="page 528"/>
      <sheetName val="page 529"/>
      <sheetName val="page 530"/>
      <sheetName val="page 530 (2)"/>
      <sheetName val="page 531"/>
      <sheetName val="page 532"/>
      <sheetName val="page 533"/>
      <sheetName val="page 534"/>
      <sheetName val="page 535"/>
      <sheetName val="page 536"/>
      <sheetName val="page 537"/>
      <sheetName val="page 538"/>
      <sheetName val="page 539"/>
      <sheetName val="page 540"/>
      <sheetName val="page 541"/>
      <sheetName val="page 542"/>
      <sheetName val="page 543"/>
      <sheetName val="page 544"/>
      <sheetName val="page 544 (2)"/>
      <sheetName val="page 545"/>
      <sheetName val="page 546"/>
      <sheetName val="page 547"/>
      <sheetName val="page 548"/>
      <sheetName val="page 549"/>
      <sheetName val="page 550"/>
      <sheetName val="page 551"/>
      <sheetName val="page 552"/>
      <sheetName val="page 553"/>
      <sheetName val="page 554"/>
      <sheetName val="page 555"/>
      <sheetName val="page 556"/>
      <sheetName val="page 557"/>
      <sheetName val="page 558"/>
      <sheetName val="page 559"/>
      <sheetName val="page 560"/>
      <sheetName val="page 561"/>
      <sheetName val="page 562"/>
      <sheetName val="page 563"/>
      <sheetName val="page 564"/>
      <sheetName val="page 565"/>
      <sheetName val="page 566"/>
      <sheetName val="page 566 (2)"/>
      <sheetName val="page 567"/>
      <sheetName val="page 568"/>
      <sheetName val="page 569"/>
      <sheetName val="page 570"/>
      <sheetName val="page 571"/>
      <sheetName val="page 572"/>
      <sheetName val="page 573"/>
      <sheetName val="page 574"/>
      <sheetName val="page 575"/>
      <sheetName val="page 576"/>
      <sheetName val="page 577"/>
      <sheetName val="page 578"/>
      <sheetName val="page 579"/>
      <sheetName val="page 580"/>
      <sheetName val="page 581"/>
      <sheetName val="page 582"/>
      <sheetName val="page 583"/>
      <sheetName val="page 584"/>
      <sheetName val="page 584 (2)"/>
      <sheetName val="page 585"/>
      <sheetName val="page 586"/>
      <sheetName val="page 587"/>
      <sheetName val="page 588"/>
      <sheetName val="page 589"/>
      <sheetName val="page 590"/>
      <sheetName val="page 591"/>
      <sheetName val="page 592"/>
      <sheetName val="page 593"/>
      <sheetName val="page 594"/>
      <sheetName val="page 595"/>
      <sheetName val="page 596"/>
      <sheetName val="page 597"/>
      <sheetName val="page 598"/>
      <sheetName val="page 599"/>
      <sheetName val="page 600"/>
      <sheetName val="page 601"/>
      <sheetName val="page 602"/>
      <sheetName val="page 603"/>
      <sheetName val="page 604"/>
      <sheetName val="page 605"/>
      <sheetName val="page 606"/>
      <sheetName val="page 607"/>
      <sheetName val="page 608"/>
      <sheetName val="page 609"/>
      <sheetName val="page 610"/>
      <sheetName val="page 611"/>
      <sheetName val="page 612"/>
      <sheetName val="page 613"/>
      <sheetName val="page 614"/>
      <sheetName val="page 615"/>
      <sheetName val="page 616"/>
      <sheetName val="page 617"/>
      <sheetName val="page 618"/>
      <sheetName val="page 619"/>
      <sheetName val="page 620"/>
      <sheetName val="page 621"/>
      <sheetName val="page 622"/>
      <sheetName val="page 623"/>
      <sheetName val="page 624"/>
      <sheetName val="page 625"/>
      <sheetName val="page 626"/>
      <sheetName val="page 627"/>
      <sheetName val="page 628"/>
      <sheetName val="page 629"/>
      <sheetName val="page 630"/>
      <sheetName val="page 631"/>
      <sheetName val="page 632"/>
      <sheetName val="page 633"/>
      <sheetName val="page 634"/>
      <sheetName val="page 635"/>
      <sheetName val="page 636"/>
      <sheetName val="page 637"/>
      <sheetName val="page 638"/>
      <sheetName val="page 639"/>
      <sheetName val="page 640"/>
      <sheetName val="page 641"/>
      <sheetName val="page 642"/>
      <sheetName val="page 643"/>
      <sheetName val="page 644"/>
      <sheetName val="page 645"/>
      <sheetName val="page 646"/>
      <sheetName val="page 647"/>
      <sheetName val="page 648"/>
      <sheetName val="page 649"/>
      <sheetName val="page 650"/>
      <sheetName val="page 651"/>
      <sheetName val="page 652"/>
      <sheetName val="page 653"/>
      <sheetName val="page 654"/>
      <sheetName val="page 655"/>
      <sheetName val="page 656"/>
      <sheetName val="page 657"/>
      <sheetName val="page 658"/>
      <sheetName val="page 659"/>
      <sheetName val="page 660"/>
      <sheetName val="page 661"/>
      <sheetName val="page 662"/>
      <sheetName val="page 663"/>
      <sheetName val="page 663 2"/>
      <sheetName val="page 664"/>
      <sheetName val="page 665"/>
      <sheetName val="page 666"/>
      <sheetName val="page 667"/>
      <sheetName val="page 668"/>
      <sheetName val="page 669"/>
      <sheetName val="page 670"/>
      <sheetName val="page 671"/>
      <sheetName val="page 672"/>
      <sheetName val="page 673"/>
      <sheetName val="page 674"/>
      <sheetName val="page 675"/>
      <sheetName val="page 676"/>
      <sheetName val="page 677"/>
      <sheetName val="page 677 (2)"/>
      <sheetName val="page 678"/>
      <sheetName val="page 679"/>
      <sheetName val="page 680"/>
      <sheetName val="page 681"/>
      <sheetName val="page 682"/>
      <sheetName val="page 683"/>
      <sheetName val="page 683 (2)"/>
      <sheetName val="page 684"/>
      <sheetName val="page 685"/>
      <sheetName val="page 686"/>
      <sheetName val="page 687"/>
      <sheetName val="page 696"/>
    </sheetNames>
    <sheetDataSet>
      <sheetData sheetId="0" refreshError="1"/>
      <sheetData sheetId="1" refreshError="1"/>
      <sheetData sheetId="2">
        <row r="95">
          <cell r="I95">
            <v>6825000</v>
          </cell>
        </row>
        <row r="97">
          <cell r="I97">
            <v>22000</v>
          </cell>
        </row>
        <row r="139">
          <cell r="I139">
            <v>21000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page 370"/>
      <sheetName val="page 372"/>
      <sheetName val="REKAP (2)"/>
      <sheetName val="RAB SD 060858"/>
      <sheetName val="UPAD-BAHAN-ALAT"/>
      <sheetName val="analisa baru"/>
      <sheetName val="supl"/>
      <sheetName val="rekap"/>
      <sheetName val="page 442"/>
      <sheetName val="page 443"/>
      <sheetName val="page 444"/>
      <sheetName val="page 445"/>
      <sheetName val="page 446"/>
      <sheetName val="page 447"/>
      <sheetName val="page 448"/>
      <sheetName val="page 449"/>
      <sheetName val="page 450"/>
      <sheetName val="page 451"/>
      <sheetName val="page 452"/>
      <sheetName val="page 453"/>
      <sheetName val="page 454"/>
      <sheetName val="page 455"/>
      <sheetName val="page 456"/>
      <sheetName val="page 457"/>
      <sheetName val="page 458"/>
      <sheetName val="page 459"/>
      <sheetName val="page 460"/>
      <sheetName val="page 461"/>
      <sheetName val="page 462"/>
      <sheetName val="page 463"/>
      <sheetName val="page 464"/>
      <sheetName val="page 465"/>
      <sheetName val="page 466"/>
      <sheetName val="page 467"/>
      <sheetName val="page 468"/>
      <sheetName val="page 469"/>
      <sheetName val="page 470"/>
      <sheetName val="page 471"/>
      <sheetName val="page 472"/>
      <sheetName val="page 473"/>
      <sheetName val="page 473 (2)"/>
      <sheetName val="page 474"/>
      <sheetName val="page 475"/>
      <sheetName val="page 476"/>
      <sheetName val="page 477"/>
      <sheetName val="page 478"/>
      <sheetName val="page 479"/>
      <sheetName val="page 480"/>
      <sheetName val="page 481"/>
      <sheetName val="page 482"/>
      <sheetName val="page 483"/>
      <sheetName val="page 484"/>
      <sheetName val="page 485"/>
      <sheetName val="page 486"/>
      <sheetName val="page 487"/>
      <sheetName val="page 488"/>
      <sheetName val="page 489"/>
      <sheetName val="page 490"/>
      <sheetName val="page 491"/>
      <sheetName val="page 492"/>
      <sheetName val="page 493"/>
      <sheetName val="page 494"/>
      <sheetName val="page 495"/>
      <sheetName val="page 496"/>
      <sheetName val="page 497"/>
      <sheetName val="page 498"/>
      <sheetName val="page 499"/>
      <sheetName val="page 500"/>
      <sheetName val="page 501"/>
      <sheetName val="page 502"/>
      <sheetName val="page 503"/>
      <sheetName val="page 504"/>
      <sheetName val="page 505"/>
      <sheetName val="page 506"/>
      <sheetName val="page 507"/>
      <sheetName val="page 508"/>
      <sheetName val="page 509"/>
      <sheetName val="page 509 (2)"/>
      <sheetName val="page 510"/>
      <sheetName val="page 511"/>
      <sheetName val="page 512"/>
      <sheetName val="page 513"/>
      <sheetName val="page 514"/>
      <sheetName val="page 515"/>
      <sheetName val="page 516"/>
      <sheetName val="page 517"/>
      <sheetName val="page 518"/>
      <sheetName val="page 519"/>
      <sheetName val="page 520"/>
      <sheetName val="page 521"/>
      <sheetName val="page 522"/>
      <sheetName val="page 523"/>
      <sheetName val="page 524"/>
      <sheetName val="page 525"/>
      <sheetName val="page 526"/>
      <sheetName val="page 527"/>
      <sheetName val="page 528"/>
      <sheetName val="page 529"/>
      <sheetName val="page 530"/>
      <sheetName val="page 530 (2)"/>
      <sheetName val="page 531"/>
      <sheetName val="page 532"/>
      <sheetName val="page 533"/>
      <sheetName val="page 534"/>
      <sheetName val="page 535"/>
      <sheetName val="page 536"/>
      <sheetName val="page 537"/>
      <sheetName val="page 538"/>
      <sheetName val="page 539"/>
      <sheetName val="page 540"/>
      <sheetName val="page 541"/>
      <sheetName val="page 542"/>
      <sheetName val="page 543"/>
      <sheetName val="page 544"/>
      <sheetName val="page 544 (2)"/>
      <sheetName val="page 545"/>
      <sheetName val="page 546"/>
      <sheetName val="page 547"/>
      <sheetName val="page 548"/>
      <sheetName val="page 549"/>
      <sheetName val="page 550"/>
      <sheetName val="page 551"/>
      <sheetName val="page 552"/>
      <sheetName val="page 553"/>
      <sheetName val="page 554"/>
      <sheetName val="page 555"/>
      <sheetName val="page 556"/>
      <sheetName val="page 557"/>
      <sheetName val="page 558"/>
      <sheetName val="page 559"/>
      <sheetName val="page 560"/>
      <sheetName val="page 561"/>
      <sheetName val="page 562"/>
      <sheetName val="page 563"/>
      <sheetName val="page 564"/>
      <sheetName val="page 565"/>
      <sheetName val="page 566"/>
      <sheetName val="page 566 (2)"/>
      <sheetName val="page 567"/>
      <sheetName val="page 568"/>
      <sheetName val="page 569"/>
      <sheetName val="page 570"/>
      <sheetName val="page 571"/>
      <sheetName val="page 572"/>
      <sheetName val="page 573"/>
      <sheetName val="page 574"/>
      <sheetName val="page 575"/>
      <sheetName val="page 576"/>
      <sheetName val="page 577"/>
      <sheetName val="page 578"/>
      <sheetName val="page 579"/>
      <sheetName val="page 580"/>
      <sheetName val="page 581"/>
      <sheetName val="page 582"/>
      <sheetName val="page 583"/>
      <sheetName val="page 584"/>
      <sheetName val="page 584 (2)"/>
      <sheetName val="page 585"/>
      <sheetName val="page 586"/>
      <sheetName val="page 587"/>
      <sheetName val="page 588"/>
      <sheetName val="page 589"/>
      <sheetName val="page 590"/>
      <sheetName val="page 591"/>
      <sheetName val="page 592"/>
      <sheetName val="page 593"/>
      <sheetName val="page 594"/>
      <sheetName val="page 595"/>
      <sheetName val="page 596"/>
      <sheetName val="page 597"/>
      <sheetName val="page 598"/>
      <sheetName val="page 599"/>
      <sheetName val="page 600"/>
      <sheetName val="page 601"/>
      <sheetName val="page 602"/>
      <sheetName val="page 603"/>
      <sheetName val="page 604"/>
      <sheetName val="page 605"/>
      <sheetName val="page 606"/>
      <sheetName val="page 607"/>
      <sheetName val="page 608"/>
      <sheetName val="page 609"/>
      <sheetName val="page 610"/>
      <sheetName val="page 611"/>
      <sheetName val="page 612"/>
      <sheetName val="page 613"/>
      <sheetName val="page 614"/>
      <sheetName val="page 615"/>
      <sheetName val="page 616"/>
      <sheetName val="page 617"/>
      <sheetName val="page 618"/>
      <sheetName val="page 619"/>
      <sheetName val="page 620"/>
      <sheetName val="page 621"/>
      <sheetName val="page 622"/>
      <sheetName val="page 623"/>
      <sheetName val="page 624"/>
      <sheetName val="page 625"/>
      <sheetName val="page 626"/>
      <sheetName val="page 627"/>
      <sheetName val="page 628"/>
      <sheetName val="page 629"/>
      <sheetName val="page 630"/>
      <sheetName val="page 631"/>
      <sheetName val="page 632"/>
      <sheetName val="page 633"/>
      <sheetName val="page 634"/>
      <sheetName val="page 635"/>
      <sheetName val="page 636"/>
      <sheetName val="page 637"/>
      <sheetName val="page 638"/>
      <sheetName val="page 639"/>
      <sheetName val="page 640"/>
      <sheetName val="page 641"/>
      <sheetName val="page 642"/>
      <sheetName val="page 643"/>
      <sheetName val="page 644"/>
      <sheetName val="page 645"/>
      <sheetName val="page 646"/>
      <sheetName val="page 647"/>
      <sheetName val="page 648"/>
      <sheetName val="page 649"/>
      <sheetName val="page 650"/>
      <sheetName val="page 651"/>
      <sheetName val="page 652"/>
      <sheetName val="page 653"/>
      <sheetName val="page 654"/>
      <sheetName val="page 655"/>
      <sheetName val="page 656"/>
      <sheetName val="page 657"/>
      <sheetName val="page 658"/>
      <sheetName val="page 659"/>
      <sheetName val="page 660"/>
      <sheetName val="page 661"/>
      <sheetName val="page 662"/>
      <sheetName val="page 663"/>
      <sheetName val="page 663 2"/>
      <sheetName val="page 664"/>
      <sheetName val="page 665"/>
      <sheetName val="page 666"/>
      <sheetName val="page 667"/>
      <sheetName val="page 668"/>
      <sheetName val="page 669"/>
      <sheetName val="page 670"/>
      <sheetName val="page 671"/>
      <sheetName val="page 672"/>
      <sheetName val="page 673"/>
      <sheetName val="page 674"/>
      <sheetName val="page 675"/>
      <sheetName val="page 676"/>
      <sheetName val="page 677"/>
      <sheetName val="page 677 (2)"/>
      <sheetName val="page 678"/>
      <sheetName val="page 679"/>
      <sheetName val="page 680"/>
      <sheetName val="page 681"/>
      <sheetName val="page 682"/>
      <sheetName val="page 683"/>
      <sheetName val="page 683 (2)"/>
      <sheetName val="page 684"/>
      <sheetName val="page 685"/>
      <sheetName val="page 686"/>
      <sheetName val="page 687"/>
      <sheetName val="page 696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I12">
            <v>96000</v>
          </cell>
        </row>
        <row r="13">
          <cell r="I13">
            <v>115000</v>
          </cell>
        </row>
        <row r="14">
          <cell r="I14">
            <v>115000</v>
          </cell>
        </row>
        <row r="15">
          <cell r="I15">
            <v>127500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PH"/>
      <sheetName val="TS"/>
      <sheetName val="Rek"/>
      <sheetName val="Rab"/>
      <sheetName val="Anl"/>
      <sheetName val="H.Dasar"/>
      <sheetName val="H.Lokasi"/>
      <sheetName val="H_Dasar"/>
      <sheetName val="H_Lokas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 Biaya (CAD)"/>
      <sheetName val="Kuantitas &amp; Harga (CAD)"/>
      <sheetName val="Rekap Biaya"/>
      <sheetName val="Kuantitas &amp; Harga"/>
      <sheetName val="MASTER"/>
      <sheetName val="Analisa Alat Bantu"/>
      <sheetName val="Perhitungan Analisa Alat Bantu "/>
      <sheetName val="Jarak-Angkut"/>
      <sheetName val="Rekap_Biaya_(CAD)"/>
      <sheetName val="Kuantitas_&amp;_Harga_(CAD)"/>
      <sheetName val="Rekap_Biaya"/>
      <sheetName val="Kuantitas_&amp;_Harga"/>
      <sheetName val="Analisa_Alat_Bantu"/>
      <sheetName val="Perhitungan_Analisa_Alat_Bantu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_boq"/>
      <sheetName val="penawaran"/>
      <sheetName val="Peralatan"/>
      <sheetName val="a-bahan"/>
      <sheetName val="a-bat"/>
      <sheetName val="a-hrg"/>
      <sheetName val="1-boq"/>
      <sheetName val="TS"/>
      <sheetName val="F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J1Q47"/>
      <sheetName val="TJ1Q43"/>
      <sheetName val="RYQ52"/>
      <sheetName val="RYQ46"/>
      <sheetName val="Sch"/>
    </sheetNames>
    <sheetDataSet>
      <sheetData sheetId="0" refreshError="1">
        <row r="7">
          <cell r="B7">
            <v>0</v>
          </cell>
          <cell r="F7">
            <v>47</v>
          </cell>
          <cell r="H7">
            <v>28.4773</v>
          </cell>
          <cell r="J7">
            <v>0</v>
          </cell>
          <cell r="L7">
            <v>0</v>
          </cell>
          <cell r="N7">
            <v>0</v>
          </cell>
        </row>
        <row r="8">
          <cell r="B8">
            <v>1</v>
          </cell>
          <cell r="F8">
            <v>47</v>
          </cell>
          <cell r="H8">
            <v>28.4773</v>
          </cell>
          <cell r="J8">
            <v>66.681720000000013</v>
          </cell>
          <cell r="L8">
            <v>169.20000000000002</v>
          </cell>
          <cell r="N8">
            <v>102.51828</v>
          </cell>
        </row>
        <row r="9">
          <cell r="B9">
            <v>2</v>
          </cell>
          <cell r="F9">
            <v>47</v>
          </cell>
          <cell r="H9">
            <v>28.4773</v>
          </cell>
          <cell r="J9">
            <v>133.36344000000003</v>
          </cell>
          <cell r="L9">
            <v>338.40000000000003</v>
          </cell>
          <cell r="N9">
            <v>205.03656000000001</v>
          </cell>
        </row>
        <row r="10">
          <cell r="B10">
            <v>3</v>
          </cell>
          <cell r="F10">
            <v>47</v>
          </cell>
          <cell r="H10">
            <v>28.4773</v>
          </cell>
          <cell r="J10">
            <v>200.04516000000001</v>
          </cell>
          <cell r="L10">
            <v>507.6</v>
          </cell>
          <cell r="N10">
            <v>307.55484000000001</v>
          </cell>
        </row>
        <row r="11">
          <cell r="B11">
            <v>4</v>
          </cell>
          <cell r="F11">
            <v>47</v>
          </cell>
          <cell r="H11">
            <v>31.2362</v>
          </cell>
          <cell r="J11">
            <v>266.72688000000005</v>
          </cell>
          <cell r="L11">
            <v>676.80000000000007</v>
          </cell>
          <cell r="N11">
            <v>410.07312000000002</v>
          </cell>
        </row>
        <row r="12">
          <cell r="B12">
            <v>5</v>
          </cell>
          <cell r="F12">
            <v>47</v>
          </cell>
          <cell r="H12">
            <v>36.833900000000007</v>
          </cell>
          <cell r="J12">
            <v>323.47656000000006</v>
          </cell>
          <cell r="L12">
            <v>846.00000000000011</v>
          </cell>
          <cell r="N12">
            <v>522.52344000000005</v>
          </cell>
        </row>
        <row r="13">
          <cell r="B13">
            <v>6</v>
          </cell>
          <cell r="F13">
            <v>47</v>
          </cell>
          <cell r="H13">
            <v>71.393000000000015</v>
          </cell>
          <cell r="J13">
            <v>360.07452000000012</v>
          </cell>
          <cell r="L13">
            <v>1015.2000000000002</v>
          </cell>
          <cell r="N13">
            <v>655.12548000000004</v>
          </cell>
        </row>
        <row r="14">
          <cell r="B14">
            <v>7</v>
          </cell>
          <cell r="F14">
            <v>47</v>
          </cell>
          <cell r="H14">
            <v>75.331599999999995</v>
          </cell>
          <cell r="J14">
            <v>272.25972000000002</v>
          </cell>
          <cell r="L14">
            <v>1184.4000000000001</v>
          </cell>
          <cell r="N14">
            <v>912.14028000000008</v>
          </cell>
        </row>
        <row r="15">
          <cell r="B15">
            <v>8</v>
          </cell>
          <cell r="F15">
            <v>47</v>
          </cell>
          <cell r="H15">
            <v>71.656199999999998</v>
          </cell>
          <cell r="J15">
            <v>170.26595999999995</v>
          </cell>
          <cell r="L15">
            <v>1353.6000000000001</v>
          </cell>
          <cell r="N15">
            <v>1183.3340400000002</v>
          </cell>
        </row>
        <row r="16">
          <cell r="B16">
            <v>9</v>
          </cell>
          <cell r="F16">
            <v>47</v>
          </cell>
          <cell r="H16">
            <v>64.310100000000006</v>
          </cell>
          <cell r="J16">
            <v>81.503639999999905</v>
          </cell>
          <cell r="L16">
            <v>1522.8000000000002</v>
          </cell>
          <cell r="N16">
            <v>1441.2963600000003</v>
          </cell>
        </row>
        <row r="17">
          <cell r="B17">
            <v>10</v>
          </cell>
          <cell r="F17">
            <v>47</v>
          </cell>
          <cell r="H17">
            <v>56.959299999999999</v>
          </cell>
          <cell r="J17">
            <v>19.187279999999873</v>
          </cell>
          <cell r="L17">
            <v>1692.0000000000002</v>
          </cell>
          <cell r="N17">
            <v>1672.8127200000004</v>
          </cell>
        </row>
        <row r="18">
          <cell r="B18">
            <v>11</v>
          </cell>
          <cell r="F18">
            <v>47</v>
          </cell>
          <cell r="H18">
            <v>51.446199999999997</v>
          </cell>
          <cell r="J18">
            <v>-16.666200000000117</v>
          </cell>
          <cell r="L18">
            <v>1861.2000000000003</v>
          </cell>
          <cell r="N18">
            <v>1877.8662000000004</v>
          </cell>
        </row>
        <row r="19">
          <cell r="B19">
            <v>12</v>
          </cell>
          <cell r="F19">
            <v>47</v>
          </cell>
          <cell r="H19">
            <v>51.446199999999997</v>
          </cell>
          <cell r="J19">
            <v>-32.672520000000304</v>
          </cell>
          <cell r="L19">
            <v>2030.4000000000003</v>
          </cell>
          <cell r="N19">
            <v>2063.0725200000006</v>
          </cell>
        </row>
        <row r="20">
          <cell r="B20">
            <v>13</v>
          </cell>
          <cell r="F20">
            <v>47</v>
          </cell>
          <cell r="H20">
            <v>49.608500000000006</v>
          </cell>
          <cell r="J20">
            <v>-48.678840000000491</v>
          </cell>
          <cell r="L20">
            <v>2199.6000000000004</v>
          </cell>
          <cell r="N20">
            <v>2248.2788400000009</v>
          </cell>
        </row>
        <row r="21">
          <cell r="B21">
            <v>14</v>
          </cell>
          <cell r="F21">
            <v>47</v>
          </cell>
          <cell r="H21">
            <v>48.692</v>
          </cell>
          <cell r="J21">
            <v>-58.069440000000668</v>
          </cell>
          <cell r="L21">
            <v>2368.8000000000002</v>
          </cell>
          <cell r="N21">
            <v>2426.8694400000008</v>
          </cell>
        </row>
        <row r="22">
          <cell r="B22">
            <v>15</v>
          </cell>
          <cell r="F22">
            <v>47</v>
          </cell>
          <cell r="H22">
            <v>55.121600000000001</v>
          </cell>
          <cell r="J22">
            <v>-64.160640000000967</v>
          </cell>
          <cell r="L22">
            <v>2538</v>
          </cell>
          <cell r="N22">
            <v>2602.160640000001</v>
          </cell>
        </row>
        <row r="23">
          <cell r="B23">
            <v>16</v>
          </cell>
          <cell r="F23">
            <v>47</v>
          </cell>
          <cell r="H23">
            <v>60.634699999999995</v>
          </cell>
          <cell r="J23">
            <v>-93.398400000000947</v>
          </cell>
          <cell r="L23">
            <v>2707.2</v>
          </cell>
          <cell r="N23">
            <v>2800.5984000000008</v>
          </cell>
        </row>
        <row r="24">
          <cell r="B24">
            <v>17</v>
          </cell>
          <cell r="F24">
            <v>47</v>
          </cell>
          <cell r="H24">
            <v>60.634699999999995</v>
          </cell>
          <cell r="J24">
            <v>-142.48332000000119</v>
          </cell>
          <cell r="L24">
            <v>2876.3999999999996</v>
          </cell>
          <cell r="N24">
            <v>3018.8833200000008</v>
          </cell>
        </row>
        <row r="25">
          <cell r="B25">
            <v>18</v>
          </cell>
          <cell r="F25">
            <v>47</v>
          </cell>
          <cell r="H25">
            <v>51.446199999999997</v>
          </cell>
          <cell r="J25">
            <v>-191.56824000000142</v>
          </cell>
          <cell r="L25">
            <v>3045.5999999999995</v>
          </cell>
          <cell r="N25">
            <v>3237.1682400000009</v>
          </cell>
        </row>
        <row r="26">
          <cell r="B26">
            <v>19</v>
          </cell>
          <cell r="F26">
            <v>47</v>
          </cell>
          <cell r="H26">
            <v>44.095400000000005</v>
          </cell>
          <cell r="J26">
            <v>-207.57456000000184</v>
          </cell>
          <cell r="L26">
            <v>3214.7999999999993</v>
          </cell>
          <cell r="N26">
            <v>3422.3745600000011</v>
          </cell>
        </row>
        <row r="27">
          <cell r="B27">
            <v>20</v>
          </cell>
          <cell r="F27">
            <v>47</v>
          </cell>
          <cell r="H27">
            <v>36.749300000000012</v>
          </cell>
          <cell r="J27">
            <v>-197.11800000000221</v>
          </cell>
          <cell r="L27">
            <v>3383.9999999999991</v>
          </cell>
          <cell r="N27">
            <v>3581.1180000000013</v>
          </cell>
        </row>
        <row r="28">
          <cell r="B28">
            <v>21</v>
          </cell>
          <cell r="F28">
            <v>47</v>
          </cell>
          <cell r="H28">
            <v>34.9116</v>
          </cell>
          <cell r="J28">
            <v>-160.21548000000257</v>
          </cell>
          <cell r="L28">
            <v>3553.1999999999989</v>
          </cell>
          <cell r="N28">
            <v>3713.4154800000015</v>
          </cell>
        </row>
        <row r="29">
          <cell r="B29">
            <v>22</v>
          </cell>
          <cell r="F29">
            <v>47</v>
          </cell>
          <cell r="H29">
            <v>31.2362</v>
          </cell>
          <cell r="J29">
            <v>-116.69724000000269</v>
          </cell>
          <cell r="L29">
            <v>3722.3999999999987</v>
          </cell>
          <cell r="N29">
            <v>3839.0972400000014</v>
          </cell>
        </row>
        <row r="30">
          <cell r="B30">
            <v>23</v>
          </cell>
          <cell r="F30">
            <v>47</v>
          </cell>
          <cell r="H30">
            <v>30.314999999999998</v>
          </cell>
          <cell r="J30">
            <v>-59.947560000002795</v>
          </cell>
          <cell r="L30">
            <v>3891.5999999999985</v>
          </cell>
          <cell r="N30">
            <v>3951.5475600000013</v>
          </cell>
        </row>
        <row r="31">
          <cell r="B31">
            <v>24</v>
          </cell>
          <cell r="F31">
            <v>47</v>
          </cell>
          <cell r="H31">
            <v>28.4773</v>
          </cell>
          <cell r="J31">
            <v>0</v>
          </cell>
          <cell r="L31">
            <v>4060.7999999999984</v>
          </cell>
          <cell r="N31">
            <v>4060.6815600000014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workbookViewId="0">
      <selection activeCell="G11" sqref="G11"/>
    </sheetView>
  </sheetViews>
  <sheetFormatPr defaultColWidth="9.140625" defaultRowHeight="15"/>
  <cols>
    <col min="1" max="1" width="11.5703125" style="40" customWidth="1"/>
    <col min="2" max="2" width="22.28515625" style="40" customWidth="1"/>
    <col min="3" max="3" width="5" style="40" customWidth="1"/>
    <col min="4" max="4" width="50.7109375" style="40" customWidth="1"/>
    <col min="5" max="16384" width="9.140625" style="40"/>
  </cols>
  <sheetData>
    <row r="1" spans="1:4" ht="12.2" customHeight="1">
      <c r="A1" s="757" t="s">
        <v>0</v>
      </c>
      <c r="B1" s="757"/>
      <c r="C1" s="758" t="s">
        <v>1</v>
      </c>
      <c r="D1" s="758"/>
    </row>
    <row r="2" spans="1:4" ht="12.2" customHeight="1">
      <c r="A2" s="755" t="s">
        <v>2</v>
      </c>
      <c r="B2" s="759" t="s">
        <v>3</v>
      </c>
      <c r="C2" s="34">
        <v>1.1000000000000001</v>
      </c>
      <c r="D2" s="34" t="s">
        <v>4</v>
      </c>
    </row>
    <row r="3" spans="1:4" ht="12.2" customHeight="1">
      <c r="A3" s="755" t="s">
        <v>2</v>
      </c>
      <c r="B3" s="759" t="s">
        <v>3</v>
      </c>
      <c r="C3" s="34">
        <v>1.2</v>
      </c>
      <c r="D3" s="34" t="s">
        <v>5</v>
      </c>
    </row>
    <row r="4" spans="1:4" ht="12.2" customHeight="1">
      <c r="A4" s="755" t="s">
        <v>2</v>
      </c>
      <c r="B4" s="759" t="s">
        <v>3</v>
      </c>
      <c r="C4" s="34">
        <v>1.3</v>
      </c>
      <c r="D4" s="35" t="s">
        <v>6</v>
      </c>
    </row>
    <row r="5" spans="1:4" ht="12.2" customHeight="1">
      <c r="A5" s="755" t="s">
        <v>2</v>
      </c>
      <c r="B5" s="759" t="s">
        <v>3</v>
      </c>
      <c r="C5" s="34">
        <v>1.4</v>
      </c>
      <c r="D5" s="35" t="s">
        <v>7</v>
      </c>
    </row>
    <row r="6" spans="1:4" ht="12" customHeight="1">
      <c r="A6" s="755" t="s">
        <v>2</v>
      </c>
      <c r="B6" s="759" t="s">
        <v>3</v>
      </c>
      <c r="C6" s="34">
        <v>1.5</v>
      </c>
      <c r="D6" s="34" t="s">
        <v>8</v>
      </c>
    </row>
    <row r="7" spans="1:4" ht="12.2" customHeight="1">
      <c r="A7" s="36"/>
      <c r="B7" s="36"/>
      <c r="C7" s="36"/>
      <c r="D7" s="36"/>
    </row>
    <row r="8" spans="1:4" ht="12.2" customHeight="1">
      <c r="A8" s="755" t="s">
        <v>9</v>
      </c>
      <c r="B8" s="759" t="s">
        <v>10</v>
      </c>
      <c r="C8" s="34">
        <v>2.1</v>
      </c>
      <c r="D8" s="35" t="s">
        <v>11</v>
      </c>
    </row>
    <row r="9" spans="1:4" ht="12.2" customHeight="1">
      <c r="A9" s="755" t="s">
        <v>9</v>
      </c>
      <c r="B9" s="759" t="s">
        <v>10</v>
      </c>
      <c r="C9" s="34">
        <v>2.2000000000000002</v>
      </c>
      <c r="D9" s="34" t="s">
        <v>12</v>
      </c>
    </row>
    <row r="10" spans="1:4" ht="12.2" customHeight="1">
      <c r="A10" s="755" t="s">
        <v>9</v>
      </c>
      <c r="B10" s="759" t="s">
        <v>10</v>
      </c>
      <c r="C10" s="34">
        <v>2.2999999999999998</v>
      </c>
      <c r="D10" s="34" t="s">
        <v>13</v>
      </c>
    </row>
    <row r="11" spans="1:4" ht="12" customHeight="1">
      <c r="A11" s="755" t="s">
        <v>9</v>
      </c>
      <c r="B11" s="759" t="s">
        <v>10</v>
      </c>
      <c r="C11" s="34">
        <v>2.4</v>
      </c>
      <c r="D11" s="34" t="s">
        <v>14</v>
      </c>
    </row>
    <row r="12" spans="1:4" ht="12.2" customHeight="1">
      <c r="A12" s="755" t="s">
        <v>9</v>
      </c>
      <c r="B12" s="759" t="s">
        <v>10</v>
      </c>
      <c r="C12" s="34">
        <v>2.5</v>
      </c>
      <c r="D12" s="34" t="s">
        <v>15</v>
      </c>
    </row>
    <row r="13" spans="1:4" ht="12.2" customHeight="1">
      <c r="A13" s="36"/>
      <c r="B13" s="36"/>
      <c r="C13" s="36"/>
      <c r="D13" s="36"/>
    </row>
    <row r="14" spans="1:4" ht="12.2" customHeight="1">
      <c r="A14" s="755" t="s">
        <v>16</v>
      </c>
      <c r="B14" s="755" t="s">
        <v>17</v>
      </c>
      <c r="C14" s="34">
        <v>3.1</v>
      </c>
      <c r="D14" s="34" t="s">
        <v>18</v>
      </c>
    </row>
    <row r="15" spans="1:4" ht="12.2" customHeight="1">
      <c r="A15" s="755" t="s">
        <v>16</v>
      </c>
      <c r="B15" s="755" t="s">
        <v>17</v>
      </c>
      <c r="C15" s="34">
        <v>3.2</v>
      </c>
      <c r="D15" s="34" t="s">
        <v>19</v>
      </c>
    </row>
    <row r="16" spans="1:4" ht="12.2" customHeight="1">
      <c r="A16" s="755" t="s">
        <v>16</v>
      </c>
      <c r="B16" s="755" t="s">
        <v>17</v>
      </c>
      <c r="C16" s="34">
        <v>3.3</v>
      </c>
      <c r="D16" s="34" t="s">
        <v>20</v>
      </c>
    </row>
    <row r="17" spans="1:4" ht="12" customHeight="1">
      <c r="A17" s="36"/>
      <c r="B17" s="36"/>
      <c r="C17" s="36"/>
      <c r="D17" s="36"/>
    </row>
    <row r="18" spans="1:4" ht="12.2" customHeight="1">
      <c r="A18" s="755" t="s">
        <v>21</v>
      </c>
      <c r="B18" s="755" t="s">
        <v>22</v>
      </c>
      <c r="C18" s="34">
        <v>4.0999999999999996</v>
      </c>
      <c r="D18" s="34" t="s">
        <v>23</v>
      </c>
    </row>
    <row r="19" spans="1:4" ht="12.2" customHeight="1">
      <c r="A19" s="755" t="s">
        <v>21</v>
      </c>
      <c r="B19" s="755" t="s">
        <v>22</v>
      </c>
      <c r="C19" s="34">
        <v>4.2</v>
      </c>
      <c r="D19" s="34" t="s">
        <v>24</v>
      </c>
    </row>
    <row r="20" spans="1:4" ht="12.2" customHeight="1">
      <c r="A20" s="755" t="s">
        <v>21</v>
      </c>
      <c r="B20" s="755" t="s">
        <v>22</v>
      </c>
      <c r="C20" s="34">
        <v>4.3</v>
      </c>
      <c r="D20" s="34" t="s">
        <v>25</v>
      </c>
    </row>
    <row r="21" spans="1:4" ht="12.2" customHeight="1">
      <c r="A21" s="755" t="s">
        <v>21</v>
      </c>
      <c r="B21" s="755" t="s">
        <v>22</v>
      </c>
      <c r="C21" s="34">
        <v>4.4000000000000004</v>
      </c>
      <c r="D21" s="34" t="s">
        <v>26</v>
      </c>
    </row>
    <row r="22" spans="1:4" ht="12.2" customHeight="1">
      <c r="A22" s="755" t="s">
        <v>21</v>
      </c>
      <c r="B22" s="755" t="s">
        <v>22</v>
      </c>
      <c r="C22" s="34">
        <v>4.5</v>
      </c>
      <c r="D22" s="34" t="s">
        <v>27</v>
      </c>
    </row>
    <row r="23" spans="1:4" ht="12" customHeight="1">
      <c r="A23" s="755" t="s">
        <v>21</v>
      </c>
      <c r="B23" s="755" t="s">
        <v>22</v>
      </c>
      <c r="C23" s="34">
        <v>4.5999999999999996</v>
      </c>
      <c r="D23" s="34" t="s">
        <v>28</v>
      </c>
    </row>
    <row r="24" spans="1:4" ht="12.2" customHeight="1">
      <c r="A24" s="755" t="s">
        <v>21</v>
      </c>
      <c r="B24" s="755" t="s">
        <v>22</v>
      </c>
      <c r="C24" s="34">
        <v>4.7</v>
      </c>
      <c r="D24" s="35" t="s">
        <v>29</v>
      </c>
    </row>
    <row r="25" spans="1:4" ht="12.2" customHeight="1">
      <c r="A25" s="36"/>
      <c r="B25" s="36"/>
      <c r="C25" s="36"/>
      <c r="D25" s="36"/>
    </row>
    <row r="26" spans="1:4" ht="12.2" customHeight="1">
      <c r="A26" s="755" t="s">
        <v>30</v>
      </c>
      <c r="B26" s="755" t="s">
        <v>31</v>
      </c>
      <c r="C26" s="34">
        <v>5.0999999999999996</v>
      </c>
      <c r="D26" s="35" t="s">
        <v>32</v>
      </c>
    </row>
    <row r="27" spans="1:4" ht="12.2" customHeight="1">
      <c r="A27" s="755" t="s">
        <v>30</v>
      </c>
      <c r="B27" s="755" t="s">
        <v>31</v>
      </c>
      <c r="C27" s="34">
        <v>5.2</v>
      </c>
      <c r="D27" s="34" t="s">
        <v>33</v>
      </c>
    </row>
    <row r="28" spans="1:4" ht="12.2" customHeight="1">
      <c r="A28" s="755" t="s">
        <v>30</v>
      </c>
      <c r="B28" s="755" t="s">
        <v>31</v>
      </c>
      <c r="C28" s="34">
        <v>5.3</v>
      </c>
      <c r="D28" s="34" t="s">
        <v>34</v>
      </c>
    </row>
    <row r="29" spans="1:4" ht="12" customHeight="1">
      <c r="A29" s="36"/>
      <c r="B29" s="36"/>
      <c r="C29" s="36"/>
      <c r="D29" s="36"/>
    </row>
    <row r="30" spans="1:4" ht="12.2" customHeight="1">
      <c r="A30" s="755" t="s">
        <v>35</v>
      </c>
      <c r="B30" s="755" t="s">
        <v>36</v>
      </c>
      <c r="C30" s="34">
        <v>6.1</v>
      </c>
      <c r="D30" s="34" t="s">
        <v>37</v>
      </c>
    </row>
    <row r="31" spans="1:4" ht="12.75" customHeight="1">
      <c r="A31" s="755" t="s">
        <v>35</v>
      </c>
      <c r="B31" s="755" t="s">
        <v>36</v>
      </c>
      <c r="C31" s="34">
        <v>6.2</v>
      </c>
      <c r="D31" s="34" t="s">
        <v>38</v>
      </c>
    </row>
    <row r="32" spans="1:4" ht="12.2" customHeight="1">
      <c r="A32" s="755" t="s">
        <v>35</v>
      </c>
      <c r="B32" s="755" t="s">
        <v>36</v>
      </c>
      <c r="C32" s="34">
        <v>6.3</v>
      </c>
      <c r="D32" s="34" t="s">
        <v>39</v>
      </c>
    </row>
    <row r="33" spans="1:4" ht="12.2" customHeight="1">
      <c r="A33" s="755" t="s">
        <v>35</v>
      </c>
      <c r="B33" s="755" t="s">
        <v>36</v>
      </c>
      <c r="C33" s="34">
        <v>6.4</v>
      </c>
      <c r="D33" s="34" t="s">
        <v>40</v>
      </c>
    </row>
    <row r="34" spans="1:4" ht="12.2" customHeight="1">
      <c r="A34" s="36"/>
      <c r="B34" s="36"/>
      <c r="C34" s="36"/>
      <c r="D34" s="36"/>
    </row>
    <row r="35" spans="1:4" ht="12" customHeight="1">
      <c r="A35" s="755" t="s">
        <v>41</v>
      </c>
      <c r="B35" s="755" t="s">
        <v>42</v>
      </c>
      <c r="C35" s="34">
        <v>7.1</v>
      </c>
      <c r="D35" s="35" t="s">
        <v>43</v>
      </c>
    </row>
    <row r="36" spans="1:4" ht="12.2" customHeight="1">
      <c r="A36" s="755" t="s">
        <v>41</v>
      </c>
      <c r="B36" s="755" t="s">
        <v>42</v>
      </c>
      <c r="C36" s="34">
        <v>7.2</v>
      </c>
      <c r="D36" s="34" t="s">
        <v>44</v>
      </c>
    </row>
    <row r="37" spans="1:4" ht="12.2" customHeight="1">
      <c r="A37" s="756" t="s">
        <v>41</v>
      </c>
      <c r="B37" s="755" t="s">
        <v>42</v>
      </c>
      <c r="C37" s="34">
        <v>7.3</v>
      </c>
      <c r="D37" s="34" t="s">
        <v>45</v>
      </c>
    </row>
    <row r="38" spans="1:4" ht="12" customHeight="1">
      <c r="A38" s="749" t="s">
        <v>46</v>
      </c>
      <c r="B38" s="752" t="s">
        <v>2070</v>
      </c>
      <c r="C38" s="37">
        <v>8.1</v>
      </c>
      <c r="D38" s="34" t="s">
        <v>47</v>
      </c>
    </row>
    <row r="39" spans="1:4" ht="12.2" customHeight="1">
      <c r="A39" s="750"/>
      <c r="B39" s="753"/>
      <c r="C39" s="37">
        <v>8.1999999999999993</v>
      </c>
      <c r="D39" s="34" t="s">
        <v>48</v>
      </c>
    </row>
    <row r="40" spans="1:4" ht="12.2" customHeight="1">
      <c r="A40" s="750"/>
      <c r="B40" s="753"/>
      <c r="C40" s="37">
        <v>8.3000000000000007</v>
      </c>
      <c r="D40" s="35" t="s">
        <v>49</v>
      </c>
    </row>
    <row r="41" spans="1:4" ht="23.25" customHeight="1">
      <c r="A41" s="751"/>
      <c r="B41" s="754"/>
      <c r="C41" s="38" t="s">
        <v>50</v>
      </c>
      <c r="D41" s="39" t="s">
        <v>51</v>
      </c>
    </row>
  </sheetData>
  <mergeCells count="18">
    <mergeCell ref="A1:B1"/>
    <mergeCell ref="C1:D1"/>
    <mergeCell ref="A2:A6"/>
    <mergeCell ref="B2:B6"/>
    <mergeCell ref="A8:A12"/>
    <mergeCell ref="B8:B12"/>
    <mergeCell ref="A14:A16"/>
    <mergeCell ref="B14:B16"/>
    <mergeCell ref="A18:A24"/>
    <mergeCell ref="B18:B24"/>
    <mergeCell ref="A26:A28"/>
    <mergeCell ref="B26:B28"/>
    <mergeCell ref="A38:A41"/>
    <mergeCell ref="B38:B41"/>
    <mergeCell ref="A30:A33"/>
    <mergeCell ref="B30:B33"/>
    <mergeCell ref="A35:A37"/>
    <mergeCell ref="B35:B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topLeftCell="A55" workbookViewId="0">
      <selection activeCell="A86" sqref="A86"/>
    </sheetView>
  </sheetViews>
  <sheetFormatPr defaultRowHeight="15"/>
  <cols>
    <col min="1" max="1" width="5.42578125" style="401" customWidth="1"/>
    <col min="2" max="2" width="49.7109375" customWidth="1"/>
    <col min="3" max="3" width="12.5703125" bestFit="1" customWidth="1"/>
    <col min="4" max="4" width="11.85546875" customWidth="1"/>
    <col min="5" max="8" width="15.7109375" customWidth="1"/>
    <col min="9" max="9" width="15.7109375" style="425" customWidth="1"/>
    <col min="10" max="10" width="6.140625" customWidth="1"/>
  </cols>
  <sheetData>
    <row r="1" spans="1:10" s="401" customFormat="1">
      <c r="A1" s="401" t="s">
        <v>2777</v>
      </c>
      <c r="B1" s="401" t="s">
        <v>2778</v>
      </c>
      <c r="E1" s="401" t="s">
        <v>2779</v>
      </c>
      <c r="F1" s="401" t="s">
        <v>2780</v>
      </c>
      <c r="G1" s="401" t="s">
        <v>2782</v>
      </c>
      <c r="H1" s="401" t="s">
        <v>2781</v>
      </c>
      <c r="I1" s="424" t="s">
        <v>2783</v>
      </c>
      <c r="J1" s="401" t="s">
        <v>949</v>
      </c>
    </row>
    <row r="2" spans="1:10" s="401" customFormat="1">
      <c r="I2" s="424"/>
    </row>
    <row r="3" spans="1:10" s="279" customFormat="1">
      <c r="A3" s="402" t="s">
        <v>2800</v>
      </c>
      <c r="B3" s="279" t="s">
        <v>2793</v>
      </c>
      <c r="I3" s="425"/>
    </row>
    <row r="4" spans="1:10">
      <c r="A4" s="401">
        <v>1</v>
      </c>
      <c r="B4" t="s">
        <v>2801</v>
      </c>
      <c r="C4" s="408"/>
      <c r="D4" s="408"/>
      <c r="E4" s="408"/>
      <c r="F4" s="408"/>
      <c r="G4" s="408"/>
      <c r="H4" s="408"/>
      <c r="I4" s="423"/>
      <c r="J4" s="408" t="s">
        <v>2652</v>
      </c>
    </row>
    <row r="5" spans="1:10">
      <c r="A5" s="401">
        <f>A4+1</f>
        <v>2</v>
      </c>
      <c r="B5" t="s">
        <v>2843</v>
      </c>
      <c r="C5" s="408"/>
      <c r="D5" s="408"/>
      <c r="E5" s="408"/>
      <c r="F5" s="408"/>
      <c r="G5" s="408"/>
      <c r="H5" s="408"/>
      <c r="I5" s="423"/>
      <c r="J5" s="408" t="s">
        <v>2652</v>
      </c>
    </row>
    <row r="6" spans="1:10">
      <c r="A6" s="401">
        <f>A5+1</f>
        <v>3</v>
      </c>
      <c r="B6" t="s">
        <v>2802</v>
      </c>
      <c r="C6" s="408"/>
      <c r="D6" s="408"/>
      <c r="E6" s="408"/>
      <c r="F6" s="408"/>
      <c r="G6" s="408"/>
      <c r="H6" s="408"/>
      <c r="I6" s="423"/>
      <c r="J6" s="408" t="s">
        <v>2652</v>
      </c>
    </row>
    <row r="7" spans="1:10">
      <c r="C7" s="408"/>
      <c r="D7" s="408"/>
      <c r="E7" s="408"/>
      <c r="F7" s="408"/>
      <c r="G7" s="408"/>
      <c r="H7" s="408"/>
      <c r="I7" s="423"/>
      <c r="J7" s="408"/>
    </row>
    <row r="8" spans="1:10">
      <c r="A8" s="402" t="s">
        <v>2851</v>
      </c>
      <c r="B8" s="279" t="s">
        <v>2861</v>
      </c>
      <c r="C8" s="408"/>
      <c r="D8" s="408"/>
      <c r="E8" s="408"/>
      <c r="F8" s="408"/>
      <c r="G8" s="408"/>
      <c r="H8" s="408"/>
      <c r="I8" s="423"/>
      <c r="J8" s="408"/>
    </row>
    <row r="9" spans="1:10" s="279" customFormat="1">
      <c r="A9" s="402" t="s">
        <v>2040</v>
      </c>
      <c r="B9" s="279" t="s">
        <v>2803</v>
      </c>
      <c r="C9" s="407"/>
      <c r="D9" s="407"/>
      <c r="E9" s="407"/>
      <c r="F9" s="407"/>
      <c r="G9" s="407"/>
      <c r="H9" s="407"/>
      <c r="I9" s="423"/>
      <c r="J9" s="407"/>
    </row>
    <row r="10" spans="1:10">
      <c r="A10" s="432">
        <v>1</v>
      </c>
      <c r="B10" t="s">
        <v>2862</v>
      </c>
      <c r="C10" s="408"/>
      <c r="D10" s="408"/>
      <c r="E10" s="408"/>
      <c r="F10" s="408"/>
      <c r="G10" s="408"/>
      <c r="H10" s="408"/>
      <c r="I10" s="423"/>
      <c r="J10" s="408" t="s">
        <v>2635</v>
      </c>
    </row>
    <row r="11" spans="1:10">
      <c r="A11" s="432">
        <v>2</v>
      </c>
      <c r="B11" t="s">
        <v>2808</v>
      </c>
      <c r="C11" s="408"/>
      <c r="D11" s="408"/>
      <c r="E11" s="408"/>
      <c r="F11" s="408"/>
      <c r="G11" s="408"/>
      <c r="H11" s="408"/>
      <c r="I11" s="423"/>
      <c r="J11" s="408" t="s">
        <v>2635</v>
      </c>
    </row>
    <row r="12" spans="1:10">
      <c r="A12" s="432">
        <v>3</v>
      </c>
      <c r="B12" t="s">
        <v>2863</v>
      </c>
      <c r="C12" s="408"/>
      <c r="D12" s="408"/>
      <c r="E12" s="408"/>
      <c r="F12" s="408"/>
      <c r="G12" s="408"/>
      <c r="H12" s="408"/>
      <c r="I12" s="423"/>
      <c r="J12" s="408" t="s">
        <v>2635</v>
      </c>
    </row>
    <row r="13" spans="1:10">
      <c r="A13" s="432">
        <v>4</v>
      </c>
      <c r="B13" t="s">
        <v>2864</v>
      </c>
      <c r="C13" s="408"/>
      <c r="D13" s="408"/>
      <c r="E13" s="408"/>
      <c r="F13" s="408"/>
      <c r="G13" s="408"/>
      <c r="H13" s="408"/>
      <c r="I13" s="423"/>
      <c r="J13" s="408"/>
    </row>
    <row r="14" spans="1:10">
      <c r="A14" s="432">
        <v>5</v>
      </c>
      <c r="B14" t="s">
        <v>2844</v>
      </c>
      <c r="C14" s="408"/>
      <c r="D14" s="408"/>
      <c r="E14" s="408"/>
      <c r="F14" s="408"/>
      <c r="G14" s="408"/>
      <c r="H14" s="408"/>
      <c r="I14" s="423"/>
      <c r="J14" s="408" t="s">
        <v>2635</v>
      </c>
    </row>
    <row r="15" spans="1:10">
      <c r="C15" s="408"/>
      <c r="D15" s="408"/>
      <c r="E15" s="408"/>
      <c r="F15" s="408"/>
      <c r="G15" s="408"/>
      <c r="H15" s="408"/>
      <c r="I15" s="423"/>
      <c r="J15" s="408"/>
    </row>
    <row r="16" spans="1:10" s="279" customFormat="1">
      <c r="A16" s="402" t="s">
        <v>2852</v>
      </c>
      <c r="B16" s="279" t="s">
        <v>2845</v>
      </c>
      <c r="C16" s="407"/>
      <c r="D16" s="407"/>
      <c r="E16" s="407"/>
      <c r="F16" s="407"/>
      <c r="G16" s="407"/>
      <c r="H16" s="407"/>
      <c r="I16" s="423"/>
      <c r="J16" s="407"/>
    </row>
    <row r="17" spans="1:11">
      <c r="A17" s="401">
        <v>1</v>
      </c>
      <c r="B17" t="s">
        <v>2809</v>
      </c>
      <c r="C17" s="408"/>
      <c r="D17" s="408"/>
      <c r="E17" s="408"/>
      <c r="F17" s="408"/>
      <c r="G17" s="408"/>
      <c r="H17" s="408"/>
      <c r="I17" s="423"/>
      <c r="J17" s="408"/>
    </row>
    <row r="18" spans="1:11">
      <c r="A18" s="401">
        <v>2</v>
      </c>
      <c r="B18" t="s">
        <v>2810</v>
      </c>
      <c r="C18" s="408"/>
      <c r="D18" s="408"/>
      <c r="E18" s="408"/>
      <c r="F18" s="408"/>
      <c r="G18" s="408"/>
      <c r="H18" s="408"/>
      <c r="I18" s="423"/>
      <c r="J18" s="407"/>
    </row>
    <row r="19" spans="1:11">
      <c r="C19" s="408"/>
      <c r="D19" s="408"/>
      <c r="E19" s="408"/>
      <c r="F19" s="408"/>
      <c r="G19" s="408"/>
      <c r="H19" s="408"/>
      <c r="I19" s="423"/>
      <c r="J19" s="408"/>
    </row>
    <row r="20" spans="1:11" s="279" customFormat="1">
      <c r="A20" s="402" t="s">
        <v>2045</v>
      </c>
      <c r="B20" s="279" t="s">
        <v>2811</v>
      </c>
      <c r="C20" s="407"/>
      <c r="D20" s="407"/>
      <c r="E20" s="407"/>
      <c r="F20" s="407"/>
      <c r="G20" s="407"/>
      <c r="H20" s="407"/>
      <c r="I20" s="423"/>
      <c r="J20" s="407"/>
    </row>
    <row r="21" spans="1:11">
      <c r="A21" s="401">
        <v>1</v>
      </c>
      <c r="B21" t="s">
        <v>2898</v>
      </c>
      <c r="C21" s="408"/>
      <c r="D21" s="408"/>
      <c r="E21" s="408"/>
      <c r="F21" s="408"/>
      <c r="G21" s="408"/>
      <c r="H21" s="408"/>
      <c r="I21" s="423"/>
      <c r="J21" s="407"/>
    </row>
    <row r="22" spans="1:11">
      <c r="A22" s="401">
        <v>2</v>
      </c>
      <c r="B22" t="s">
        <v>2812</v>
      </c>
      <c r="C22" s="408"/>
      <c r="D22" s="408"/>
      <c r="E22" s="408"/>
      <c r="F22" s="408"/>
      <c r="G22" s="408"/>
      <c r="H22" s="408"/>
      <c r="I22" s="423"/>
      <c r="J22" s="407"/>
    </row>
    <row r="23" spans="1:11">
      <c r="C23" s="408"/>
      <c r="D23" s="408"/>
      <c r="E23" s="408"/>
      <c r="F23" s="408"/>
      <c r="G23" s="408"/>
      <c r="H23" s="408"/>
      <c r="I23" s="423"/>
      <c r="J23" s="408"/>
    </row>
    <row r="24" spans="1:11" s="279" customFormat="1">
      <c r="A24" s="402" t="s">
        <v>2833</v>
      </c>
      <c r="B24" s="279" t="s">
        <v>2814</v>
      </c>
      <c r="C24" s="407"/>
      <c r="D24" s="407"/>
      <c r="E24" s="407"/>
      <c r="F24" s="407"/>
      <c r="G24" s="407"/>
      <c r="H24" s="407"/>
      <c r="I24" s="423"/>
      <c r="J24" s="407"/>
    </row>
    <row r="25" spans="1:11">
      <c r="A25" s="401">
        <v>1</v>
      </c>
      <c r="B25" t="s">
        <v>2815</v>
      </c>
      <c r="C25" s="408"/>
      <c r="D25" s="408"/>
      <c r="E25" s="408"/>
      <c r="F25" s="408"/>
      <c r="G25" s="408"/>
      <c r="H25" s="408"/>
      <c r="I25" s="423"/>
      <c r="J25" s="408"/>
    </row>
    <row r="26" spans="1:11">
      <c r="B26" s="400" t="s">
        <v>2816</v>
      </c>
      <c r="C26" s="408"/>
      <c r="D26" s="408"/>
      <c r="E26" s="408"/>
      <c r="F26" s="408"/>
      <c r="G26" s="408"/>
      <c r="H26" s="408"/>
      <c r="I26" s="423"/>
      <c r="J26" s="407"/>
    </row>
    <row r="27" spans="1:11">
      <c r="B27" s="400" t="s">
        <v>2817</v>
      </c>
      <c r="C27" s="408"/>
      <c r="D27" s="408"/>
      <c r="E27" s="408"/>
      <c r="F27" s="408"/>
      <c r="G27" s="408"/>
      <c r="H27" s="417"/>
      <c r="I27" s="423"/>
      <c r="J27" s="409"/>
      <c r="K27" s="408"/>
    </row>
    <row r="28" spans="1:11">
      <c r="B28" s="400" t="s">
        <v>2818</v>
      </c>
      <c r="C28" s="408"/>
      <c r="D28" s="408"/>
      <c r="E28" s="408"/>
      <c r="F28" s="408"/>
      <c r="G28" s="408"/>
      <c r="H28" s="407"/>
      <c r="I28" s="423"/>
      <c r="J28" s="407"/>
    </row>
    <row r="29" spans="1:11">
      <c r="B29" s="400"/>
      <c r="C29" s="408"/>
      <c r="D29" s="408"/>
      <c r="E29" s="408"/>
      <c r="F29" s="408"/>
      <c r="G29" s="408"/>
      <c r="H29" s="407"/>
      <c r="I29" s="423"/>
      <c r="J29" s="407"/>
    </row>
    <row r="30" spans="1:11">
      <c r="A30" s="401">
        <v>2</v>
      </c>
      <c r="B30" t="s">
        <v>2819</v>
      </c>
      <c r="C30" s="408"/>
      <c r="D30" s="408"/>
      <c r="E30" s="408"/>
      <c r="F30" s="408"/>
      <c r="G30" s="408"/>
      <c r="H30" s="408"/>
      <c r="I30" s="423"/>
      <c r="J30" s="408"/>
    </row>
    <row r="31" spans="1:11">
      <c r="B31" s="400" t="s">
        <v>2816</v>
      </c>
      <c r="C31" s="408"/>
      <c r="D31" s="408"/>
      <c r="E31" s="408"/>
      <c r="F31" s="408"/>
      <c r="G31" s="408"/>
      <c r="H31" s="408"/>
      <c r="I31" s="423"/>
      <c r="J31" s="407"/>
    </row>
    <row r="32" spans="1:11">
      <c r="B32" s="400" t="s">
        <v>2817</v>
      </c>
      <c r="C32" s="408"/>
      <c r="D32" s="408"/>
      <c r="E32" s="408"/>
      <c r="F32" s="408"/>
      <c r="G32" s="408"/>
      <c r="H32" s="417"/>
      <c r="I32" s="423"/>
      <c r="J32" s="409"/>
    </row>
    <row r="33" spans="1:10">
      <c r="B33" s="400" t="s">
        <v>2818</v>
      </c>
      <c r="C33" s="408"/>
      <c r="D33" s="408"/>
      <c r="E33" s="408"/>
      <c r="F33" s="408"/>
      <c r="G33" s="408"/>
      <c r="H33" s="408"/>
      <c r="I33" s="423"/>
      <c r="J33" s="407"/>
    </row>
    <row r="34" spans="1:10">
      <c r="B34" s="400"/>
      <c r="C34" s="408"/>
      <c r="D34" s="408"/>
      <c r="E34" s="408"/>
      <c r="F34" s="408"/>
      <c r="G34" s="408"/>
      <c r="H34" s="408"/>
      <c r="I34" s="423"/>
      <c r="J34" s="408"/>
    </row>
    <row r="35" spans="1:10">
      <c r="A35" s="401">
        <v>4</v>
      </c>
      <c r="B35" t="s">
        <v>2820</v>
      </c>
      <c r="C35" s="408"/>
      <c r="D35" s="408"/>
      <c r="E35" s="408"/>
      <c r="F35" s="408"/>
      <c r="G35" s="408"/>
      <c r="H35" s="408"/>
      <c r="I35" s="423"/>
      <c r="J35" s="408"/>
    </row>
    <row r="36" spans="1:10">
      <c r="B36" s="400" t="s">
        <v>2816</v>
      </c>
      <c r="C36" s="408"/>
      <c r="D36" s="408"/>
      <c r="E36" s="408"/>
      <c r="F36" s="408"/>
      <c r="G36" s="408"/>
      <c r="H36" s="408"/>
      <c r="I36" s="423"/>
      <c r="J36" s="410"/>
    </row>
    <row r="37" spans="1:10">
      <c r="B37" s="400" t="s">
        <v>2817</v>
      </c>
      <c r="C37" s="408"/>
      <c r="D37" s="408"/>
      <c r="E37" s="408"/>
      <c r="F37" s="408"/>
      <c r="G37" s="408"/>
      <c r="H37" s="417"/>
      <c r="I37" s="423"/>
      <c r="J37" s="409"/>
    </row>
    <row r="38" spans="1:10">
      <c r="B38" s="400" t="s">
        <v>2818</v>
      </c>
      <c r="C38" s="408"/>
      <c r="D38" s="408"/>
      <c r="E38" s="408"/>
      <c r="F38" s="408"/>
      <c r="G38" s="408"/>
      <c r="H38" s="408"/>
      <c r="I38" s="423"/>
      <c r="J38" s="407"/>
    </row>
    <row r="39" spans="1:10">
      <c r="C39" s="408"/>
      <c r="D39" s="408"/>
      <c r="E39" s="408"/>
      <c r="F39" s="408"/>
      <c r="G39" s="408"/>
      <c r="H39" s="408"/>
      <c r="I39" s="423"/>
      <c r="J39" s="408"/>
    </row>
    <row r="40" spans="1:10" s="279" customFormat="1">
      <c r="A40" s="402" t="s">
        <v>2813</v>
      </c>
      <c r="B40" s="279" t="s">
        <v>2865</v>
      </c>
      <c r="C40" s="407"/>
      <c r="D40" s="407"/>
      <c r="E40" s="407"/>
      <c r="F40" s="407"/>
      <c r="G40" s="407"/>
      <c r="H40" s="407"/>
      <c r="I40" s="423"/>
      <c r="J40" s="407"/>
    </row>
    <row r="41" spans="1:10" s="279" customFormat="1">
      <c r="A41" s="390">
        <v>1</v>
      </c>
      <c r="B41" s="280" t="s">
        <v>2871</v>
      </c>
      <c r="C41" s="407"/>
      <c r="D41" s="407"/>
      <c r="E41" s="407"/>
      <c r="F41" s="407"/>
      <c r="G41" s="407"/>
      <c r="H41" s="407"/>
      <c r="I41" s="423"/>
      <c r="J41" s="407"/>
    </row>
    <row r="42" spans="1:10" s="279" customFormat="1">
      <c r="A42" s="390">
        <v>2</v>
      </c>
      <c r="B42" s="280" t="s">
        <v>2872</v>
      </c>
      <c r="C42" s="407"/>
      <c r="D42" s="407"/>
      <c r="E42" s="407"/>
      <c r="F42" s="407"/>
      <c r="G42" s="407"/>
      <c r="H42" s="407"/>
      <c r="I42" s="423"/>
      <c r="J42" s="407"/>
    </row>
    <row r="43" spans="1:10" s="279" customFormat="1">
      <c r="A43" s="390">
        <v>3</v>
      </c>
      <c r="B43" s="280" t="s">
        <v>2899</v>
      </c>
      <c r="C43" s="407"/>
      <c r="D43" s="407"/>
      <c r="E43" s="407"/>
      <c r="F43" s="407"/>
      <c r="G43" s="407"/>
      <c r="H43" s="407"/>
      <c r="I43" s="423"/>
      <c r="J43" s="407"/>
    </row>
    <row r="44" spans="1:10">
      <c r="A44" s="390">
        <v>4</v>
      </c>
      <c r="B44" t="s">
        <v>2823</v>
      </c>
      <c r="C44" s="408"/>
      <c r="D44" s="408"/>
      <c r="E44" s="408"/>
      <c r="F44" s="408"/>
      <c r="G44" s="408"/>
      <c r="H44" s="408"/>
      <c r="I44" s="423"/>
      <c r="J44" s="408"/>
    </row>
    <row r="45" spans="1:10">
      <c r="A45" s="390">
        <v>5</v>
      </c>
      <c r="B45" s="280" t="s">
        <v>2873</v>
      </c>
      <c r="C45" s="408"/>
      <c r="D45" s="408"/>
      <c r="E45" s="408"/>
      <c r="F45" s="408"/>
      <c r="G45" s="408"/>
      <c r="H45" s="408"/>
      <c r="I45" s="423"/>
      <c r="J45" s="408"/>
    </row>
    <row r="46" spans="1:10">
      <c r="A46" s="390">
        <v>6</v>
      </c>
      <c r="B46" s="280" t="s">
        <v>2874</v>
      </c>
      <c r="C46" s="408"/>
      <c r="D46" s="408"/>
      <c r="E46" s="408"/>
      <c r="F46" s="408"/>
      <c r="G46" s="408"/>
      <c r="H46" s="408"/>
      <c r="I46" s="423"/>
      <c r="J46" s="408"/>
    </row>
    <row r="47" spans="1:10">
      <c r="A47" s="390"/>
      <c r="C47" s="408"/>
      <c r="D47" s="408"/>
      <c r="E47" s="408"/>
      <c r="F47" s="408"/>
      <c r="G47" s="408"/>
      <c r="H47" s="408"/>
      <c r="I47" s="423"/>
      <c r="J47" s="408"/>
    </row>
    <row r="48" spans="1:10">
      <c r="A48" s="390" t="s">
        <v>2821</v>
      </c>
      <c r="B48" s="280" t="s">
        <v>2875</v>
      </c>
      <c r="C48" s="408"/>
      <c r="D48" s="408"/>
      <c r="E48" s="408"/>
      <c r="F48" s="408"/>
      <c r="G48" s="408"/>
      <c r="H48" s="408"/>
      <c r="I48" s="423"/>
      <c r="J48" s="408"/>
    </row>
    <row r="49" spans="1:10">
      <c r="A49" s="390">
        <v>1</v>
      </c>
      <c r="B49" s="280" t="s">
        <v>2876</v>
      </c>
      <c r="C49" s="408"/>
      <c r="D49" s="408"/>
      <c r="E49" s="408"/>
      <c r="F49" s="408"/>
      <c r="G49" s="408"/>
      <c r="H49" s="408"/>
      <c r="I49" s="423"/>
      <c r="J49" s="408"/>
    </row>
    <row r="50" spans="1:10">
      <c r="A50" s="390">
        <v>2</v>
      </c>
      <c r="B50" s="280" t="s">
        <v>2877</v>
      </c>
      <c r="C50" s="408"/>
      <c r="D50" s="408"/>
      <c r="E50" s="408"/>
      <c r="F50" s="408"/>
      <c r="G50" s="408"/>
      <c r="H50" s="408"/>
      <c r="I50" s="423"/>
      <c r="J50" s="408"/>
    </row>
    <row r="51" spans="1:10">
      <c r="A51" s="390">
        <v>3</v>
      </c>
      <c r="B51" s="280" t="s">
        <v>2878</v>
      </c>
      <c r="C51" s="408"/>
      <c r="D51" s="408"/>
      <c r="E51" s="408"/>
      <c r="F51" s="408"/>
      <c r="G51" s="408"/>
      <c r="H51" s="408"/>
      <c r="I51" s="423"/>
      <c r="J51" s="408"/>
    </row>
    <row r="52" spans="1:10">
      <c r="A52" s="390">
        <v>4</v>
      </c>
      <c r="B52" s="280" t="s">
        <v>2881</v>
      </c>
      <c r="C52" s="408"/>
      <c r="D52" s="408"/>
      <c r="E52" s="408"/>
      <c r="F52" s="408"/>
      <c r="G52" s="408"/>
      <c r="H52" s="408"/>
      <c r="I52" s="423"/>
      <c r="J52" s="408"/>
    </row>
    <row r="53" spans="1:10">
      <c r="A53" s="390">
        <v>5</v>
      </c>
      <c r="B53" s="280" t="s">
        <v>2880</v>
      </c>
      <c r="C53" s="408"/>
      <c r="D53" s="408"/>
      <c r="E53" s="408"/>
      <c r="F53" s="408"/>
      <c r="G53" s="408"/>
      <c r="H53" s="408"/>
      <c r="I53" s="423"/>
      <c r="J53" s="408"/>
    </row>
    <row r="54" spans="1:10">
      <c r="A54" s="390">
        <v>6</v>
      </c>
      <c r="B54" s="280" t="s">
        <v>2879</v>
      </c>
      <c r="C54" s="408"/>
      <c r="D54" s="408"/>
      <c r="E54" s="408"/>
      <c r="F54" s="408"/>
      <c r="G54" s="408"/>
      <c r="H54" s="408"/>
      <c r="I54" s="423"/>
      <c r="J54" s="408"/>
    </row>
    <row r="55" spans="1:10">
      <c r="A55" s="390"/>
      <c r="C55" s="408"/>
      <c r="D55" s="408"/>
      <c r="E55" s="408"/>
      <c r="F55" s="408"/>
      <c r="G55" s="408"/>
      <c r="H55" s="408"/>
      <c r="I55" s="423"/>
      <c r="J55" s="408"/>
    </row>
    <row r="56" spans="1:10">
      <c r="A56" s="390"/>
      <c r="C56" s="408"/>
      <c r="D56" s="408"/>
      <c r="E56" s="408"/>
      <c r="F56" s="408"/>
      <c r="G56" s="408"/>
      <c r="H56" s="408"/>
      <c r="I56" s="423"/>
      <c r="J56" s="408"/>
    </row>
    <row r="57" spans="1:10" s="279" customFormat="1">
      <c r="A57" s="402" t="s">
        <v>2822</v>
      </c>
      <c r="B57" s="279" t="s">
        <v>2825</v>
      </c>
      <c r="C57" s="407"/>
      <c r="D57" s="407"/>
      <c r="E57" s="407"/>
      <c r="F57" s="407"/>
      <c r="G57" s="407"/>
      <c r="H57" s="407"/>
      <c r="I57" s="423"/>
      <c r="J57" s="407"/>
    </row>
    <row r="58" spans="1:10">
      <c r="A58" s="401">
        <v>1</v>
      </c>
      <c r="B58" t="s">
        <v>2826</v>
      </c>
      <c r="C58" s="408"/>
      <c r="D58" s="408"/>
      <c r="E58" s="408"/>
      <c r="F58" s="408"/>
      <c r="G58" s="408"/>
      <c r="H58" s="408"/>
      <c r="I58" s="423"/>
      <c r="J58" s="408"/>
    </row>
    <row r="59" spans="1:10">
      <c r="A59" s="401">
        <f>A58+1</f>
        <v>2</v>
      </c>
      <c r="B59" t="s">
        <v>2827</v>
      </c>
      <c r="C59" s="408"/>
      <c r="D59" s="408"/>
      <c r="E59" s="408"/>
      <c r="F59" s="408"/>
      <c r="G59" s="408"/>
      <c r="H59" s="408"/>
      <c r="I59" s="423"/>
      <c r="J59" s="408"/>
    </row>
    <row r="60" spans="1:10">
      <c r="A60" s="401">
        <f>A59+1</f>
        <v>3</v>
      </c>
      <c r="B60" t="s">
        <v>2830</v>
      </c>
      <c r="C60" s="408"/>
      <c r="D60" s="408"/>
      <c r="E60" s="408"/>
      <c r="F60" s="408"/>
      <c r="G60" s="408"/>
      <c r="H60" s="408"/>
      <c r="I60" s="423"/>
      <c r="J60" s="408"/>
    </row>
    <row r="61" spans="1:10">
      <c r="A61" s="432">
        <f t="shared" ref="A61:A63" si="0">A60+1</f>
        <v>4</v>
      </c>
      <c r="B61" t="s">
        <v>2831</v>
      </c>
      <c r="C61" s="408"/>
      <c r="D61" s="408"/>
      <c r="E61" s="408"/>
      <c r="F61" s="408"/>
      <c r="G61" s="408"/>
      <c r="H61" s="408"/>
      <c r="I61" s="423"/>
      <c r="J61" s="408"/>
    </row>
    <row r="62" spans="1:10">
      <c r="A62" s="432">
        <f t="shared" si="0"/>
        <v>5</v>
      </c>
      <c r="B62" t="s">
        <v>2828</v>
      </c>
      <c r="C62" s="408"/>
      <c r="D62" s="408"/>
      <c r="E62" s="408"/>
      <c r="F62" s="408"/>
      <c r="G62" s="408"/>
      <c r="H62" s="408"/>
      <c r="I62" s="423"/>
      <c r="J62" s="408"/>
    </row>
    <row r="63" spans="1:10">
      <c r="A63" s="432">
        <f t="shared" si="0"/>
        <v>6</v>
      </c>
      <c r="B63" t="s">
        <v>2829</v>
      </c>
      <c r="C63" s="408"/>
      <c r="D63" s="408"/>
      <c r="E63" s="408"/>
      <c r="F63" s="408"/>
      <c r="G63" s="408"/>
      <c r="H63" s="408"/>
      <c r="I63" s="423"/>
      <c r="J63" s="407"/>
    </row>
    <row r="64" spans="1:10">
      <c r="C64" s="408"/>
      <c r="D64" s="408"/>
      <c r="E64" s="408"/>
      <c r="F64" s="408"/>
      <c r="G64" s="408"/>
      <c r="H64" s="408"/>
      <c r="I64" s="423"/>
      <c r="J64" s="408"/>
    </row>
    <row r="65" spans="1:11" s="279" customFormat="1">
      <c r="A65" s="402" t="s">
        <v>2824</v>
      </c>
      <c r="B65" s="279" t="s">
        <v>2834</v>
      </c>
      <c r="C65" s="407"/>
      <c r="D65" s="407"/>
      <c r="E65" s="407"/>
      <c r="F65" s="407"/>
      <c r="G65" s="407"/>
      <c r="H65" s="418"/>
      <c r="I65" s="423"/>
      <c r="J65" s="407"/>
    </row>
    <row r="66" spans="1:11" s="279" customFormat="1" hidden="1">
      <c r="A66" s="390">
        <v>1</v>
      </c>
      <c r="B66" s="280" t="s">
        <v>2848</v>
      </c>
      <c r="C66" s="410"/>
      <c r="D66" s="410"/>
      <c r="E66" s="410"/>
      <c r="F66" s="410"/>
      <c r="G66" s="410"/>
      <c r="H66" s="419"/>
      <c r="I66" s="423"/>
      <c r="J66" s="410"/>
      <c r="K66" s="280"/>
    </row>
    <row r="67" spans="1:11" s="280" customFormat="1">
      <c r="A67" s="390">
        <v>2</v>
      </c>
      <c r="B67" s="280" t="s">
        <v>2853</v>
      </c>
      <c r="C67" s="410"/>
      <c r="D67" s="410"/>
      <c r="E67" s="410"/>
      <c r="F67" s="410"/>
      <c r="G67" s="410"/>
      <c r="H67" s="419"/>
      <c r="I67" s="423"/>
      <c r="J67" s="410"/>
    </row>
    <row r="68" spans="1:11" s="280" customFormat="1">
      <c r="A68" s="390">
        <v>3</v>
      </c>
      <c r="B68" s="280" t="s">
        <v>2866</v>
      </c>
      <c r="C68" s="410"/>
      <c r="D68" s="410"/>
      <c r="E68" s="410"/>
      <c r="F68" s="410"/>
      <c r="G68" s="410"/>
      <c r="H68" s="419"/>
      <c r="I68" s="423"/>
      <c r="J68" s="410"/>
    </row>
    <row r="69" spans="1:11">
      <c r="A69" s="390">
        <v>4</v>
      </c>
      <c r="B69" t="s">
        <v>2835</v>
      </c>
      <c r="C69" s="410"/>
      <c r="D69" s="410"/>
      <c r="E69" s="410"/>
      <c r="F69" s="410"/>
      <c r="G69" s="410"/>
      <c r="H69" s="419"/>
      <c r="I69" s="423"/>
      <c r="J69" s="410"/>
    </row>
    <row r="70" spans="1:11">
      <c r="A70" s="390">
        <v>5</v>
      </c>
      <c r="B70" t="s">
        <v>2900</v>
      </c>
      <c r="C70" s="408"/>
      <c r="D70" s="408"/>
      <c r="E70" s="408"/>
      <c r="F70" s="408"/>
      <c r="G70" s="408"/>
      <c r="H70" s="420"/>
      <c r="I70" s="423"/>
      <c r="J70" s="421"/>
    </row>
    <row r="71" spans="1:11">
      <c r="C71" s="408"/>
      <c r="D71" s="408"/>
      <c r="E71" s="408"/>
      <c r="F71" s="408"/>
      <c r="G71" s="408"/>
      <c r="H71" s="420"/>
      <c r="I71" s="423"/>
      <c r="J71" s="421"/>
    </row>
    <row r="72" spans="1:11" s="279" customFormat="1">
      <c r="A72" s="402" t="s">
        <v>2832</v>
      </c>
      <c r="B72" s="279" t="s">
        <v>2837</v>
      </c>
      <c r="C72" s="407"/>
      <c r="D72" s="407"/>
      <c r="E72" s="407"/>
      <c r="F72" s="407"/>
      <c r="G72" s="407"/>
      <c r="H72" s="422"/>
      <c r="I72" s="423"/>
      <c r="J72" s="416"/>
    </row>
    <row r="73" spans="1:11">
      <c r="A73" s="401">
        <v>1</v>
      </c>
      <c r="B73" t="s">
        <v>2838</v>
      </c>
      <c r="C73" s="408"/>
      <c r="D73" s="408"/>
      <c r="E73" s="408"/>
      <c r="F73" s="408"/>
      <c r="G73" s="408"/>
      <c r="H73" s="420"/>
      <c r="I73" s="423"/>
      <c r="J73" s="421"/>
    </row>
    <row r="74" spans="1:11">
      <c r="A74" s="401">
        <v>2</v>
      </c>
      <c r="B74" t="s">
        <v>2849</v>
      </c>
      <c r="C74" s="408"/>
      <c r="D74" s="408"/>
      <c r="E74" s="408"/>
      <c r="F74" s="408"/>
      <c r="G74" s="408"/>
      <c r="H74" s="420"/>
      <c r="I74" s="423"/>
      <c r="J74" s="421"/>
    </row>
    <row r="75" spans="1:11">
      <c r="A75" s="401">
        <v>3</v>
      </c>
      <c r="B75" t="s">
        <v>2839</v>
      </c>
      <c r="C75" s="408"/>
      <c r="D75" s="408"/>
      <c r="E75" s="408"/>
      <c r="F75" s="408"/>
      <c r="G75" s="408"/>
      <c r="H75" s="420"/>
      <c r="I75" s="423"/>
      <c r="J75" s="421"/>
    </row>
    <row r="76" spans="1:11">
      <c r="A76" s="401">
        <v>5</v>
      </c>
      <c r="B76" t="s">
        <v>2882</v>
      </c>
      <c r="C76" s="408"/>
      <c r="D76" s="408"/>
      <c r="E76" s="408"/>
      <c r="F76" s="408"/>
      <c r="G76" s="408"/>
      <c r="H76" s="420"/>
      <c r="I76" s="423"/>
      <c r="J76" s="421"/>
    </row>
    <row r="77" spans="1:11">
      <c r="A77" s="401">
        <v>6</v>
      </c>
      <c r="B77" t="s">
        <v>2840</v>
      </c>
      <c r="C77" s="408"/>
      <c r="D77" s="408"/>
      <c r="E77" s="408"/>
      <c r="F77" s="408"/>
      <c r="G77" s="408"/>
      <c r="H77" s="420"/>
      <c r="I77" s="423"/>
      <c r="J77" s="421"/>
    </row>
    <row r="78" spans="1:11">
      <c r="C78" s="408"/>
      <c r="D78" s="408"/>
      <c r="E78" s="408"/>
      <c r="F78" s="408"/>
      <c r="G78" s="408"/>
      <c r="H78" s="420"/>
      <c r="I78" s="423"/>
      <c r="J78" s="421"/>
    </row>
    <row r="79" spans="1:11" s="279" customFormat="1" hidden="1">
      <c r="A79" s="402" t="s">
        <v>2836</v>
      </c>
      <c r="B79" s="279" t="s">
        <v>2867</v>
      </c>
      <c r="C79" s="407"/>
      <c r="D79" s="407"/>
      <c r="E79" s="407"/>
      <c r="F79" s="407"/>
      <c r="G79" s="407"/>
      <c r="H79" s="422"/>
      <c r="I79" s="423"/>
      <c r="J79" s="416"/>
    </row>
    <row r="80" spans="1:11" s="279" customFormat="1" hidden="1">
      <c r="A80" s="402"/>
      <c r="C80" s="407"/>
      <c r="D80" s="407"/>
      <c r="E80" s="407"/>
      <c r="F80" s="407"/>
      <c r="G80" s="407"/>
      <c r="H80" s="422"/>
      <c r="I80" s="423"/>
      <c r="J80" s="416"/>
    </row>
    <row r="81" spans="1:10" s="279" customFormat="1" hidden="1">
      <c r="A81" s="390">
        <v>1</v>
      </c>
      <c r="B81" s="280" t="s">
        <v>2868</v>
      </c>
      <c r="C81" s="407"/>
      <c r="D81" s="407"/>
      <c r="E81" s="407"/>
      <c r="F81" s="410"/>
      <c r="G81" s="410"/>
      <c r="H81" s="420"/>
      <c r="I81" s="423"/>
      <c r="J81" s="416"/>
    </row>
    <row r="82" spans="1:10" s="279" customFormat="1" hidden="1">
      <c r="A82" s="390">
        <v>2</v>
      </c>
      <c r="B82" s="280" t="s">
        <v>2869</v>
      </c>
      <c r="C82" s="407"/>
      <c r="D82" s="410"/>
      <c r="E82" s="410"/>
      <c r="F82" s="410"/>
      <c r="G82" s="410"/>
      <c r="H82" s="420"/>
      <c r="I82" s="423"/>
      <c r="J82" s="421"/>
    </row>
    <row r="83" spans="1:10" s="279" customFormat="1" hidden="1">
      <c r="A83" s="390">
        <v>3</v>
      </c>
      <c r="B83" s="280" t="s">
        <v>2870</v>
      </c>
      <c r="C83" s="407"/>
      <c r="D83" s="407"/>
      <c r="E83" s="407"/>
      <c r="F83" s="407"/>
      <c r="G83" s="407"/>
      <c r="H83" s="422"/>
      <c r="I83" s="423"/>
      <c r="J83" s="416"/>
    </row>
    <row r="84" spans="1:10" s="279" customFormat="1" hidden="1">
      <c r="A84" s="402"/>
      <c r="C84" s="407"/>
      <c r="D84" s="407"/>
      <c r="E84" s="407"/>
      <c r="F84" s="407"/>
      <c r="G84" s="407"/>
      <c r="H84" s="422"/>
      <c r="I84" s="423"/>
      <c r="J84" s="416"/>
    </row>
    <row r="85" spans="1:10">
      <c r="A85" s="402" t="s">
        <v>2836</v>
      </c>
      <c r="B85" s="279" t="s">
        <v>2841</v>
      </c>
    </row>
    <row r="86" spans="1:10">
      <c r="A86" s="401">
        <v>1</v>
      </c>
      <c r="B86" t="s">
        <v>2842</v>
      </c>
    </row>
  </sheetData>
  <pageMargins left="0.7" right="0.7" top="0.75" bottom="0.75" header="0.3" footer="0.3"/>
  <pageSetup orientation="portrait" horizontalDpi="4294967293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Sheet92"/>
  <dimension ref="A1:G42"/>
  <sheetViews>
    <sheetView workbookViewId="0">
      <selection activeCell="G42"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5" t="s">
        <v>2246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734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728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789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868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1195</v>
      </c>
      <c r="C11" s="5"/>
      <c r="D11" s="3" t="s">
        <v>731</v>
      </c>
      <c r="E11" s="3" t="s">
        <v>725</v>
      </c>
      <c r="F11" s="5"/>
      <c r="G11" s="5"/>
    </row>
    <row r="12" spans="1:7" ht="13.7" customHeight="1">
      <c r="A12" s="5"/>
      <c r="B12" s="3" t="s">
        <v>1158</v>
      </c>
      <c r="C12" s="5"/>
      <c r="D12" s="3" t="s">
        <v>690</v>
      </c>
      <c r="E12" s="3" t="s">
        <v>738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5" t="s">
        <v>2247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768</v>
      </c>
      <c r="F26" s="5"/>
      <c r="G26" s="5"/>
    </row>
    <row r="27" spans="1:7" ht="13.7" customHeight="1">
      <c r="A27" s="5"/>
      <c r="B27" s="3" t="s">
        <v>677</v>
      </c>
      <c r="C27" s="3" t="s">
        <v>681</v>
      </c>
      <c r="D27" s="3" t="s">
        <v>675</v>
      </c>
      <c r="E27" s="3" t="s">
        <v>734</v>
      </c>
      <c r="F27" s="5"/>
      <c r="G27" s="5"/>
    </row>
    <row r="28" spans="1:7" ht="13.9" customHeight="1">
      <c r="A28" s="5"/>
      <c r="B28" s="3" t="s">
        <v>736</v>
      </c>
      <c r="C28" s="3" t="s">
        <v>1145</v>
      </c>
      <c r="D28" s="3" t="s">
        <v>675</v>
      </c>
      <c r="E28" s="3" t="s">
        <v>774</v>
      </c>
      <c r="F28" s="5"/>
      <c r="G28" s="5"/>
    </row>
    <row r="29" spans="1:7" ht="13.7" customHeight="1">
      <c r="A29" s="5"/>
      <c r="B29" s="3" t="s">
        <v>683</v>
      </c>
      <c r="C29" s="3" t="s">
        <v>1147</v>
      </c>
      <c r="D29" s="3" t="s">
        <v>675</v>
      </c>
      <c r="E29" s="3" t="s">
        <v>858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1196</v>
      </c>
      <c r="C32" s="5"/>
      <c r="D32" s="3" t="s">
        <v>710</v>
      </c>
      <c r="E32" s="3" t="s">
        <v>1152</v>
      </c>
      <c r="F32" s="5"/>
      <c r="G32" s="5"/>
    </row>
    <row r="33" spans="1:7" ht="13.9" customHeight="1">
      <c r="A33" s="5"/>
      <c r="B33" s="3" t="s">
        <v>1158</v>
      </c>
      <c r="C33" s="5"/>
      <c r="D33" s="3" t="s">
        <v>690</v>
      </c>
      <c r="E33" s="3" t="s">
        <v>738</v>
      </c>
      <c r="F33" s="5"/>
      <c r="G33" s="5"/>
    </row>
    <row r="34" spans="1:7" ht="13.7" customHeight="1">
      <c r="A34" s="5"/>
      <c r="B34" s="3" t="s">
        <v>1180</v>
      </c>
      <c r="C34" s="5"/>
      <c r="D34" s="3" t="s">
        <v>690</v>
      </c>
      <c r="E34" s="3" t="s">
        <v>738</v>
      </c>
      <c r="F34" s="5"/>
      <c r="G34" s="5"/>
    </row>
    <row r="35" spans="1:7" ht="12" customHeight="1">
      <c r="A35" s="5"/>
      <c r="B35" s="5"/>
      <c r="C35" s="5"/>
      <c r="D35" s="5"/>
      <c r="E35" s="878" t="s">
        <v>698</v>
      </c>
      <c r="F35" s="878"/>
      <c r="G35" s="5"/>
    </row>
    <row r="36" spans="1:7" ht="12" customHeight="1">
      <c r="A36" s="3" t="s">
        <v>699</v>
      </c>
      <c r="B36" s="3" t="s">
        <v>700</v>
      </c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878" t="s">
        <v>701</v>
      </c>
      <c r="F38" s="878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3" t="s">
        <v>702</v>
      </c>
      <c r="B40" s="878" t="s">
        <v>703</v>
      </c>
      <c r="C40" s="878"/>
      <c r="D40" s="878"/>
      <c r="E40" s="878"/>
      <c r="F40" s="878"/>
      <c r="G40" s="5"/>
    </row>
    <row r="41" spans="1:7" ht="12" customHeight="1">
      <c r="A41" s="3" t="s">
        <v>704</v>
      </c>
      <c r="B41" s="875" t="s">
        <v>843</v>
      </c>
      <c r="C41" s="875"/>
      <c r="D41" s="875"/>
      <c r="E41" s="876" t="s">
        <v>706</v>
      </c>
      <c r="F41" s="876"/>
      <c r="G41" s="5"/>
    </row>
    <row r="42" spans="1:7" ht="12" customHeight="1">
      <c r="A42" s="3" t="s">
        <v>707</v>
      </c>
      <c r="B42" s="877" t="s">
        <v>708</v>
      </c>
      <c r="C42" s="877"/>
      <c r="D42" s="877"/>
      <c r="E42" s="877"/>
      <c r="F42" s="877"/>
      <c r="G42" s="5"/>
    </row>
  </sheetData>
  <mergeCells count="14">
    <mergeCell ref="E9:F9"/>
    <mergeCell ref="E13:F13"/>
    <mergeCell ref="E16:F16"/>
    <mergeCell ref="B18:F18"/>
    <mergeCell ref="B19:D19"/>
    <mergeCell ref="E19:F19"/>
    <mergeCell ref="B41:D41"/>
    <mergeCell ref="E41:F41"/>
    <mergeCell ref="B42:F42"/>
    <mergeCell ref="B20:F20"/>
    <mergeCell ref="E30:F30"/>
    <mergeCell ref="E35:F35"/>
    <mergeCell ref="E38:F38"/>
    <mergeCell ref="B40:F40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Sheet93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2248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856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1197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858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858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1198</v>
      </c>
      <c r="C11" s="5"/>
      <c r="D11" s="3" t="s">
        <v>710</v>
      </c>
      <c r="E11" s="3" t="s">
        <v>1075</v>
      </c>
      <c r="F11" s="5"/>
      <c r="G11" s="5"/>
    </row>
    <row r="12" spans="1:7" ht="13.7" customHeight="1">
      <c r="A12" s="5"/>
      <c r="B12" s="3" t="s">
        <v>1158</v>
      </c>
      <c r="C12" s="5"/>
      <c r="D12" s="3" t="s">
        <v>690</v>
      </c>
      <c r="E12" s="3" t="s">
        <v>718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2249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9" customHeight="1">
      <c r="A26" s="5"/>
      <c r="B26" s="3" t="s">
        <v>673</v>
      </c>
      <c r="C26" s="3" t="s">
        <v>674</v>
      </c>
      <c r="D26" s="3" t="s">
        <v>675</v>
      </c>
      <c r="E26" s="3" t="s">
        <v>728</v>
      </c>
      <c r="F26" s="5"/>
      <c r="G26" s="5"/>
    </row>
    <row r="27" spans="1:7" ht="13.7" customHeight="1">
      <c r="A27" s="5"/>
      <c r="B27" s="3" t="s">
        <v>677</v>
      </c>
      <c r="C27" s="3" t="s">
        <v>681</v>
      </c>
      <c r="D27" s="3" t="s">
        <v>675</v>
      </c>
      <c r="E27" s="3" t="s">
        <v>1199</v>
      </c>
      <c r="F27" s="5"/>
      <c r="G27" s="5"/>
    </row>
    <row r="28" spans="1:7" ht="13.9" customHeight="1">
      <c r="A28" s="5"/>
      <c r="B28" s="3" t="s">
        <v>736</v>
      </c>
      <c r="C28" s="3" t="s">
        <v>1145</v>
      </c>
      <c r="D28" s="3" t="s">
        <v>675</v>
      </c>
      <c r="E28" s="3" t="s">
        <v>719</v>
      </c>
      <c r="F28" s="5"/>
      <c r="G28" s="5"/>
    </row>
    <row r="29" spans="1:7" ht="13.7" customHeight="1">
      <c r="A29" s="5"/>
      <c r="B29" s="3" t="s">
        <v>683</v>
      </c>
      <c r="C29" s="3" t="s">
        <v>1147</v>
      </c>
      <c r="D29" s="3" t="s">
        <v>675</v>
      </c>
      <c r="E29" s="3" t="s">
        <v>858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1200</v>
      </c>
      <c r="C32" s="5"/>
      <c r="D32" s="3" t="s">
        <v>710</v>
      </c>
      <c r="E32" s="3" t="s">
        <v>754</v>
      </c>
      <c r="F32" s="5"/>
      <c r="G32" s="5"/>
    </row>
    <row r="33" spans="1:7" ht="13.9" customHeight="1">
      <c r="A33" s="5"/>
      <c r="B33" s="3" t="s">
        <v>1158</v>
      </c>
      <c r="C33" s="5"/>
      <c r="D33" s="3" t="s">
        <v>690</v>
      </c>
      <c r="E33" s="3" t="s">
        <v>1201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Sheet94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2250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728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1092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757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858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1202</v>
      </c>
      <c r="C11" s="5"/>
      <c r="D11" s="3" t="s">
        <v>710</v>
      </c>
      <c r="E11" s="3" t="s">
        <v>1083</v>
      </c>
      <c r="F11" s="5"/>
      <c r="G11" s="5"/>
    </row>
    <row r="12" spans="1:7" ht="13.7" customHeight="1">
      <c r="A12" s="5"/>
      <c r="B12" s="3" t="s">
        <v>1203</v>
      </c>
      <c r="C12" s="5"/>
      <c r="D12" s="3" t="s">
        <v>690</v>
      </c>
      <c r="E12" s="3" t="s">
        <v>718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2251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729</v>
      </c>
      <c r="F26" s="5"/>
      <c r="G26" s="5"/>
    </row>
    <row r="27" spans="1:7" ht="13.7" customHeight="1">
      <c r="A27" s="5"/>
      <c r="B27" s="3" t="s">
        <v>677</v>
      </c>
      <c r="C27" s="3" t="s">
        <v>681</v>
      </c>
      <c r="D27" s="3" t="s">
        <v>675</v>
      </c>
      <c r="E27" s="3" t="s">
        <v>713</v>
      </c>
      <c r="F27" s="5"/>
      <c r="G27" s="5"/>
    </row>
    <row r="28" spans="1:7" ht="13.9" customHeight="1">
      <c r="A28" s="5"/>
      <c r="B28" s="3" t="s">
        <v>736</v>
      </c>
      <c r="C28" s="3" t="s">
        <v>1145</v>
      </c>
      <c r="D28" s="3" t="s">
        <v>675</v>
      </c>
      <c r="E28" s="3" t="s">
        <v>1204</v>
      </c>
      <c r="F28" s="5"/>
      <c r="G28" s="5"/>
    </row>
    <row r="29" spans="1:7" ht="13.7" customHeight="1">
      <c r="A29" s="5"/>
      <c r="B29" s="3" t="s">
        <v>683</v>
      </c>
      <c r="C29" s="3" t="s">
        <v>1147</v>
      </c>
      <c r="D29" s="3" t="s">
        <v>675</v>
      </c>
      <c r="E29" s="3" t="s">
        <v>738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1205</v>
      </c>
      <c r="C32" s="5"/>
      <c r="D32" s="3" t="s">
        <v>731</v>
      </c>
      <c r="E32" s="3" t="s">
        <v>1177</v>
      </c>
      <c r="F32" s="5"/>
      <c r="G32" s="5"/>
    </row>
    <row r="33" spans="1:7" ht="13.9" customHeight="1">
      <c r="A33" s="5"/>
      <c r="B33" s="3" t="s">
        <v>1203</v>
      </c>
      <c r="C33" s="5"/>
      <c r="D33" s="3" t="s">
        <v>690</v>
      </c>
      <c r="E33" s="3" t="s">
        <v>1201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Sheet95"/>
  <dimension ref="A1:G19"/>
  <sheetViews>
    <sheetView workbookViewId="0">
      <selection activeCell="G19" sqref="A1:G1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6.5703125" customWidth="1"/>
    <col min="5" max="5" width="7.85546875" customWidth="1"/>
    <col min="6" max="7" width="10.140625" customWidth="1"/>
  </cols>
  <sheetData>
    <row r="1" spans="1:7">
      <c r="A1" s="65" t="s">
        <v>2252</v>
      </c>
    </row>
    <row r="3" spans="1:7" ht="35.1" customHeight="1">
      <c r="A3" s="6" t="s">
        <v>747</v>
      </c>
      <c r="B3" s="135" t="s">
        <v>748</v>
      </c>
      <c r="C3" s="112" t="s">
        <v>749</v>
      </c>
      <c r="D3" s="135" t="s">
        <v>750</v>
      </c>
      <c r="E3" s="135" t="s">
        <v>751</v>
      </c>
      <c r="F3" s="135" t="s">
        <v>752</v>
      </c>
      <c r="G3" s="154" t="s">
        <v>753</v>
      </c>
    </row>
    <row r="4" spans="1:7" ht="12" customHeight="1">
      <c r="A4" s="3" t="s">
        <v>671</v>
      </c>
      <c r="B4" s="141" t="s">
        <v>672</v>
      </c>
      <c r="C4" s="109"/>
      <c r="D4" s="130"/>
      <c r="E4" s="130"/>
      <c r="F4" s="130"/>
      <c r="G4" s="152"/>
    </row>
    <row r="5" spans="1:7" ht="13.7" customHeight="1">
      <c r="A5" s="5"/>
      <c r="B5" s="141" t="s">
        <v>673</v>
      </c>
      <c r="C5" s="110" t="s">
        <v>674</v>
      </c>
      <c r="D5" s="141" t="s">
        <v>675</v>
      </c>
      <c r="E5" s="141" t="s">
        <v>728</v>
      </c>
      <c r="F5" s="130"/>
      <c r="G5" s="152"/>
    </row>
    <row r="6" spans="1:7" ht="13.9" customHeight="1">
      <c r="A6" s="5"/>
      <c r="B6" s="141" t="s">
        <v>677</v>
      </c>
      <c r="C6" s="110" t="s">
        <v>681</v>
      </c>
      <c r="D6" s="141" t="s">
        <v>675</v>
      </c>
      <c r="E6" s="141" t="s">
        <v>738</v>
      </c>
      <c r="F6" s="130"/>
      <c r="G6" s="152"/>
    </row>
    <row r="7" spans="1:7" ht="13.7" customHeight="1">
      <c r="A7" s="5"/>
      <c r="B7" s="141" t="s">
        <v>736</v>
      </c>
      <c r="C7" s="110" t="s">
        <v>1145</v>
      </c>
      <c r="D7" s="141" t="s">
        <v>675</v>
      </c>
      <c r="E7" s="141" t="s">
        <v>693</v>
      </c>
      <c r="F7" s="130"/>
      <c r="G7" s="152"/>
    </row>
    <row r="8" spans="1:7" ht="13.7" customHeight="1">
      <c r="A8" s="5"/>
      <c r="B8" s="141" t="s">
        <v>683</v>
      </c>
      <c r="C8" s="110" t="s">
        <v>1147</v>
      </c>
      <c r="D8" s="141" t="s">
        <v>675</v>
      </c>
      <c r="E8" s="141" t="s">
        <v>838</v>
      </c>
      <c r="F8" s="130"/>
      <c r="G8" s="152"/>
    </row>
    <row r="9" spans="1:7" ht="12" customHeight="1">
      <c r="A9" s="5"/>
      <c r="B9" s="130"/>
      <c r="C9" s="109"/>
      <c r="D9" s="130"/>
      <c r="E9" s="141" t="s">
        <v>685</v>
      </c>
      <c r="F9" s="147"/>
      <c r="G9" s="152"/>
    </row>
    <row r="10" spans="1:7" ht="12" customHeight="1">
      <c r="A10" s="3" t="s">
        <v>686</v>
      </c>
      <c r="B10" s="141" t="s">
        <v>687</v>
      </c>
      <c r="C10" s="109"/>
      <c r="D10" s="130"/>
      <c r="E10" s="130"/>
      <c r="F10" s="130"/>
      <c r="G10" s="152"/>
    </row>
    <row r="11" spans="1:7" ht="13.9" customHeight="1">
      <c r="A11" s="5"/>
      <c r="B11" s="141" t="s">
        <v>1206</v>
      </c>
      <c r="C11" s="109"/>
      <c r="D11" s="141" t="s">
        <v>1207</v>
      </c>
      <c r="E11" s="141" t="s">
        <v>1083</v>
      </c>
      <c r="F11" s="130"/>
      <c r="G11" s="152"/>
    </row>
    <row r="12" spans="1:7" ht="12" customHeight="1">
      <c r="A12" s="5"/>
      <c r="B12" s="130"/>
      <c r="C12" s="109"/>
      <c r="D12" s="130"/>
      <c r="E12" s="141" t="s">
        <v>698</v>
      </c>
      <c r="F12" s="147"/>
      <c r="G12" s="152"/>
    </row>
    <row r="13" spans="1:7" ht="12" customHeight="1">
      <c r="A13" s="3" t="s">
        <v>699</v>
      </c>
      <c r="B13" s="141" t="s">
        <v>700</v>
      </c>
      <c r="C13" s="109"/>
      <c r="D13" s="130"/>
      <c r="E13" s="130"/>
      <c r="F13" s="130"/>
      <c r="G13" s="152"/>
    </row>
    <row r="14" spans="1:7" ht="12" customHeight="1">
      <c r="A14" s="5"/>
      <c r="B14" s="130"/>
      <c r="C14" s="109"/>
      <c r="D14" s="130"/>
      <c r="E14" s="130"/>
      <c r="F14" s="130"/>
      <c r="G14" s="152"/>
    </row>
    <row r="15" spans="1:7" ht="12" customHeight="1">
      <c r="A15" s="5"/>
      <c r="B15" s="130"/>
      <c r="C15" s="109"/>
      <c r="D15" s="130"/>
      <c r="E15" s="141" t="s">
        <v>701</v>
      </c>
      <c r="F15" s="147"/>
      <c r="G15" s="152"/>
    </row>
    <row r="16" spans="1:7" ht="12" customHeight="1">
      <c r="A16" s="5"/>
      <c r="B16" s="130"/>
      <c r="C16" s="109"/>
      <c r="D16" s="130"/>
      <c r="E16" s="130"/>
      <c r="F16" s="130"/>
      <c r="G16" s="152"/>
    </row>
    <row r="17" spans="1:7" ht="12" customHeight="1">
      <c r="A17" s="3" t="s">
        <v>702</v>
      </c>
      <c r="B17" s="141" t="s">
        <v>703</v>
      </c>
      <c r="C17" s="147"/>
      <c r="D17" s="147"/>
      <c r="E17" s="147"/>
      <c r="F17" s="147"/>
      <c r="G17" s="152"/>
    </row>
    <row r="18" spans="1:7" ht="12" customHeight="1">
      <c r="A18" s="3" t="s">
        <v>704</v>
      </c>
      <c r="B18" s="136" t="s">
        <v>843</v>
      </c>
      <c r="C18" s="137"/>
      <c r="D18" s="137"/>
      <c r="E18" s="141" t="s">
        <v>706</v>
      </c>
      <c r="F18" s="147"/>
      <c r="G18" s="152"/>
    </row>
    <row r="19" spans="1:7" ht="12" customHeight="1">
      <c r="A19" s="3" t="s">
        <v>707</v>
      </c>
      <c r="B19" s="141" t="s">
        <v>708</v>
      </c>
      <c r="C19" s="147"/>
      <c r="D19" s="147"/>
      <c r="E19" s="147"/>
      <c r="F19" s="147"/>
      <c r="G19" s="15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Sheet96"/>
  <dimension ref="A1:G21"/>
  <sheetViews>
    <sheetView workbookViewId="0">
      <selection sqref="A1:G21"/>
    </sheetView>
  </sheetViews>
  <sheetFormatPr defaultRowHeight="15"/>
  <cols>
    <col min="1" max="1" width="5.28515625" customWidth="1"/>
    <col min="2" max="2" width="22.28515625" customWidth="1"/>
    <col min="3" max="3" width="7.28515625" customWidth="1"/>
    <col min="4" max="4" width="11" customWidth="1"/>
    <col min="5" max="5" width="14.7109375" customWidth="1"/>
    <col min="6" max="6" width="14.28515625" customWidth="1"/>
    <col min="7" max="7" width="16.7109375" customWidth="1"/>
  </cols>
  <sheetData>
    <row r="1" spans="1:7" ht="12" customHeight="1">
      <c r="A1" s="157" t="s">
        <v>2253</v>
      </c>
      <c r="B1" s="68"/>
      <c r="C1" s="68"/>
      <c r="D1" s="68"/>
      <c r="E1" s="68"/>
      <c r="F1" s="68"/>
      <c r="G1" s="66"/>
    </row>
    <row r="2" spans="1:7" ht="12" customHeight="1">
      <c r="A2" s="158" t="s">
        <v>2254</v>
      </c>
      <c r="B2" s="68"/>
      <c r="C2" s="68"/>
      <c r="D2" s="68"/>
      <c r="E2" s="68"/>
      <c r="F2" s="68"/>
      <c r="G2" s="66"/>
    </row>
    <row r="3" spans="1:7" ht="12" customHeight="1">
      <c r="A3" s="145"/>
      <c r="B3" s="145"/>
      <c r="C3" s="145"/>
      <c r="D3" s="145"/>
      <c r="E3" s="145"/>
      <c r="F3" s="145"/>
      <c r="G3" s="140"/>
    </row>
    <row r="4" spans="1:7" ht="40.15" customHeight="1">
      <c r="A4" s="112" t="s">
        <v>747</v>
      </c>
      <c r="B4" s="112" t="s">
        <v>748</v>
      </c>
      <c r="C4" s="135" t="s">
        <v>749</v>
      </c>
      <c r="D4" s="135" t="s">
        <v>750</v>
      </c>
      <c r="E4" s="135" t="s">
        <v>751</v>
      </c>
      <c r="F4" s="135" t="s">
        <v>752</v>
      </c>
      <c r="G4" s="113" t="s">
        <v>753</v>
      </c>
    </row>
    <row r="5" spans="1:7" ht="13.7" customHeight="1">
      <c r="A5" s="110" t="s">
        <v>671</v>
      </c>
      <c r="B5" s="110" t="s">
        <v>672</v>
      </c>
      <c r="C5" s="130"/>
      <c r="D5" s="130"/>
      <c r="E5" s="130"/>
      <c r="F5" s="130"/>
      <c r="G5" s="109"/>
    </row>
    <row r="6" spans="1:7" ht="13.9" customHeight="1">
      <c r="A6" s="109"/>
      <c r="B6" s="110" t="s">
        <v>673</v>
      </c>
      <c r="C6" s="141" t="s">
        <v>674</v>
      </c>
      <c r="D6" s="141" t="s">
        <v>675</v>
      </c>
      <c r="E6" s="141" t="s">
        <v>942</v>
      </c>
      <c r="F6" s="130"/>
      <c r="G6" s="109"/>
    </row>
    <row r="7" spans="1:7" ht="13.7" customHeight="1">
      <c r="A7" s="109"/>
      <c r="B7" s="110" t="s">
        <v>840</v>
      </c>
      <c r="C7" s="141" t="s">
        <v>681</v>
      </c>
      <c r="D7" s="141" t="s">
        <v>675</v>
      </c>
      <c r="E7" s="141" t="s">
        <v>1208</v>
      </c>
      <c r="F7" s="130"/>
      <c r="G7" s="109"/>
    </row>
    <row r="8" spans="1:7" ht="13.9" customHeight="1">
      <c r="A8" s="109"/>
      <c r="B8" s="110" t="s">
        <v>736</v>
      </c>
      <c r="C8" s="141" t="s">
        <v>681</v>
      </c>
      <c r="D8" s="141" t="s">
        <v>675</v>
      </c>
      <c r="E8" s="141" t="s">
        <v>818</v>
      </c>
      <c r="F8" s="130"/>
      <c r="G8" s="109"/>
    </row>
    <row r="9" spans="1:7" ht="13.7" customHeight="1">
      <c r="A9" s="109"/>
      <c r="B9" s="110" t="s">
        <v>683</v>
      </c>
      <c r="C9" s="141" t="s">
        <v>684</v>
      </c>
      <c r="D9" s="141" t="s">
        <v>675</v>
      </c>
      <c r="E9" s="141" t="s">
        <v>819</v>
      </c>
      <c r="F9" s="130"/>
      <c r="G9" s="109"/>
    </row>
    <row r="10" spans="1:7" ht="13.7" customHeight="1">
      <c r="A10" s="109"/>
      <c r="B10" s="109"/>
      <c r="C10" s="130"/>
      <c r="D10" s="130"/>
      <c r="E10" s="141" t="s">
        <v>685</v>
      </c>
      <c r="F10" s="147"/>
      <c r="G10" s="109"/>
    </row>
    <row r="11" spans="1:7" ht="13.9" customHeight="1">
      <c r="A11" s="110" t="s">
        <v>686</v>
      </c>
      <c r="B11" s="110" t="s">
        <v>687</v>
      </c>
      <c r="C11" s="130"/>
      <c r="D11" s="130"/>
      <c r="E11" s="130"/>
      <c r="F11" s="130"/>
      <c r="G11" s="109"/>
    </row>
    <row r="12" spans="1:7" ht="13.7" customHeight="1">
      <c r="A12" s="109"/>
      <c r="B12" s="110" t="s">
        <v>1209</v>
      </c>
      <c r="C12" s="130"/>
      <c r="D12" s="146" t="s">
        <v>791</v>
      </c>
      <c r="E12" s="141" t="s">
        <v>725</v>
      </c>
      <c r="F12" s="130"/>
      <c r="G12" s="109"/>
    </row>
    <row r="13" spans="1:7" ht="13.7" customHeight="1">
      <c r="A13" s="109"/>
      <c r="B13" s="110" t="s">
        <v>1210</v>
      </c>
      <c r="C13" s="130"/>
      <c r="D13" s="141" t="s">
        <v>690</v>
      </c>
      <c r="E13" s="141" t="s">
        <v>709</v>
      </c>
      <c r="F13" s="130"/>
      <c r="G13" s="109"/>
    </row>
    <row r="14" spans="1:7" ht="13.9" customHeight="1">
      <c r="A14" s="109"/>
      <c r="B14" s="110" t="s">
        <v>1211</v>
      </c>
      <c r="C14" s="130"/>
      <c r="D14" s="141" t="s">
        <v>690</v>
      </c>
      <c r="E14" s="141" t="s">
        <v>758</v>
      </c>
      <c r="F14" s="130"/>
      <c r="G14" s="109"/>
    </row>
    <row r="15" spans="1:7" ht="13.7" customHeight="1">
      <c r="A15" s="109"/>
      <c r="B15" s="109"/>
      <c r="C15" s="130"/>
      <c r="D15" s="130"/>
      <c r="E15" s="141" t="s">
        <v>698</v>
      </c>
      <c r="F15" s="147"/>
      <c r="G15" s="109"/>
    </row>
    <row r="16" spans="1:7" ht="13.7" customHeight="1">
      <c r="A16" s="110" t="s">
        <v>699</v>
      </c>
      <c r="B16" s="110" t="s">
        <v>700</v>
      </c>
      <c r="C16" s="130"/>
      <c r="D16" s="130"/>
      <c r="E16" s="130"/>
      <c r="F16" s="130"/>
      <c r="G16" s="109"/>
    </row>
    <row r="17" spans="1:7" ht="13.9" customHeight="1">
      <c r="A17" s="109"/>
      <c r="B17" s="109"/>
      <c r="C17" s="130"/>
      <c r="D17" s="130"/>
      <c r="E17" s="141" t="s">
        <v>701</v>
      </c>
      <c r="F17" s="147"/>
      <c r="G17" s="109"/>
    </row>
    <row r="18" spans="1:7" ht="13.7" customHeight="1">
      <c r="A18" s="109"/>
      <c r="B18" s="109"/>
      <c r="C18" s="130"/>
      <c r="D18" s="130"/>
      <c r="E18" s="130"/>
      <c r="F18" s="130"/>
      <c r="G18" s="109"/>
    </row>
    <row r="19" spans="1:7" ht="13.9" customHeight="1">
      <c r="A19" s="110" t="s">
        <v>702</v>
      </c>
      <c r="B19" s="141" t="s">
        <v>703</v>
      </c>
      <c r="C19" s="147"/>
      <c r="D19" s="147"/>
      <c r="E19" s="147"/>
      <c r="F19" s="147"/>
      <c r="G19" s="109"/>
    </row>
    <row r="20" spans="1:7" ht="13.7" customHeight="1">
      <c r="A20" s="110" t="s">
        <v>704</v>
      </c>
      <c r="B20" s="136" t="s">
        <v>843</v>
      </c>
      <c r="C20" s="137"/>
      <c r="D20" s="137"/>
      <c r="E20" s="141" t="s">
        <v>706</v>
      </c>
      <c r="F20" s="147"/>
      <c r="G20" s="109"/>
    </row>
    <row r="21" spans="1:7" ht="13.7" customHeight="1">
      <c r="A21" s="26" t="s">
        <v>707</v>
      </c>
      <c r="B21" s="877" t="s">
        <v>708</v>
      </c>
      <c r="C21" s="877"/>
      <c r="D21" s="877"/>
      <c r="E21" s="877"/>
      <c r="F21" s="877"/>
      <c r="G21" s="28"/>
    </row>
  </sheetData>
  <mergeCells count="1">
    <mergeCell ref="B21:F21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>
  <sheetPr codeName="Sheet97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8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2255</v>
      </c>
    </row>
    <row r="3" spans="1:7" ht="40.15" customHeight="1">
      <c r="A3" s="112" t="s">
        <v>747</v>
      </c>
      <c r="B3" s="135" t="s">
        <v>748</v>
      </c>
      <c r="C3" s="135" t="s">
        <v>749</v>
      </c>
      <c r="D3" s="135" t="s">
        <v>750</v>
      </c>
      <c r="E3" s="135" t="s">
        <v>751</v>
      </c>
      <c r="F3" s="135" t="s">
        <v>752</v>
      </c>
      <c r="G3" s="113" t="s">
        <v>753</v>
      </c>
    </row>
    <row r="4" spans="1:7" ht="13.7" customHeight="1">
      <c r="A4" s="110" t="s">
        <v>671</v>
      </c>
      <c r="B4" s="141" t="s">
        <v>672</v>
      </c>
      <c r="C4" s="130"/>
      <c r="D4" s="130"/>
      <c r="E4" s="130"/>
      <c r="F4" s="130"/>
      <c r="G4" s="109"/>
    </row>
    <row r="5" spans="1:7" ht="13.7" customHeight="1">
      <c r="A5" s="109"/>
      <c r="B5" s="141" t="s">
        <v>673</v>
      </c>
      <c r="C5" s="141" t="s">
        <v>674</v>
      </c>
      <c r="D5" s="141" t="s">
        <v>675</v>
      </c>
      <c r="E5" s="141" t="s">
        <v>790</v>
      </c>
      <c r="F5" s="130"/>
      <c r="G5" s="109"/>
    </row>
    <row r="6" spans="1:7" ht="13.9" customHeight="1">
      <c r="A6" s="109"/>
      <c r="B6" s="141" t="s">
        <v>840</v>
      </c>
      <c r="C6" s="141" t="s">
        <v>681</v>
      </c>
      <c r="D6" s="141" t="s">
        <v>675</v>
      </c>
      <c r="E6" s="141" t="s">
        <v>1212</v>
      </c>
      <c r="F6" s="130"/>
      <c r="G6" s="109"/>
    </row>
    <row r="7" spans="1:7" ht="13.7" customHeight="1">
      <c r="A7" s="109"/>
      <c r="B7" s="141" t="s">
        <v>736</v>
      </c>
      <c r="C7" s="141" t="s">
        <v>681</v>
      </c>
      <c r="D7" s="141" t="s">
        <v>675</v>
      </c>
      <c r="E7" s="141" t="s">
        <v>811</v>
      </c>
      <c r="F7" s="130"/>
      <c r="G7" s="109"/>
    </row>
    <row r="8" spans="1:7" ht="13.7" customHeight="1">
      <c r="A8" s="109"/>
      <c r="B8" s="141" t="s">
        <v>683</v>
      </c>
      <c r="C8" s="141" t="s">
        <v>684</v>
      </c>
      <c r="D8" s="141" t="s">
        <v>675</v>
      </c>
      <c r="E8" s="141" t="s">
        <v>712</v>
      </c>
      <c r="F8" s="130"/>
      <c r="G8" s="109"/>
    </row>
    <row r="9" spans="1:7" ht="13.9" customHeight="1">
      <c r="A9" s="109"/>
      <c r="B9" s="130"/>
      <c r="C9" s="130"/>
      <c r="D9" s="130"/>
      <c r="E9" s="141" t="s">
        <v>685</v>
      </c>
      <c r="F9" s="147"/>
      <c r="G9" s="109"/>
    </row>
    <row r="10" spans="1:7" ht="13.7" customHeight="1">
      <c r="A10" s="110" t="s">
        <v>686</v>
      </c>
      <c r="B10" s="141" t="s">
        <v>687</v>
      </c>
      <c r="C10" s="130"/>
      <c r="D10" s="130"/>
      <c r="E10" s="130"/>
      <c r="F10" s="130"/>
      <c r="G10" s="109"/>
    </row>
    <row r="11" spans="1:7" ht="13.9" customHeight="1">
      <c r="A11" s="109"/>
      <c r="B11" s="141" t="s">
        <v>1209</v>
      </c>
      <c r="C11" s="130"/>
      <c r="D11" s="146" t="s">
        <v>791</v>
      </c>
      <c r="E11" s="141" t="s">
        <v>779</v>
      </c>
      <c r="F11" s="130"/>
      <c r="G11" s="109"/>
    </row>
    <row r="12" spans="1:7" ht="13.7" customHeight="1">
      <c r="A12" s="109"/>
      <c r="B12" s="141" t="s">
        <v>1210</v>
      </c>
      <c r="C12" s="130"/>
      <c r="D12" s="141" t="s">
        <v>690</v>
      </c>
      <c r="E12" s="141" t="s">
        <v>709</v>
      </c>
      <c r="F12" s="130"/>
      <c r="G12" s="109"/>
    </row>
    <row r="13" spans="1:7" ht="13.7" customHeight="1">
      <c r="A13" s="109"/>
      <c r="B13" s="141" t="s">
        <v>1211</v>
      </c>
      <c r="C13" s="130"/>
      <c r="D13" s="141" t="s">
        <v>690</v>
      </c>
      <c r="E13" s="141" t="s">
        <v>758</v>
      </c>
      <c r="F13" s="130"/>
      <c r="G13" s="109"/>
    </row>
    <row r="14" spans="1:7" ht="13.9" customHeight="1">
      <c r="A14" s="109"/>
      <c r="B14" s="130"/>
      <c r="C14" s="130"/>
      <c r="D14" s="130"/>
      <c r="E14" s="141" t="s">
        <v>698</v>
      </c>
      <c r="F14" s="147"/>
      <c r="G14" s="109"/>
    </row>
    <row r="15" spans="1:7" ht="13.7" customHeight="1">
      <c r="A15" s="110" t="s">
        <v>699</v>
      </c>
      <c r="B15" s="141" t="s">
        <v>700</v>
      </c>
      <c r="C15" s="130"/>
      <c r="D15" s="130"/>
      <c r="E15" s="130"/>
      <c r="F15" s="130"/>
      <c r="G15" s="109"/>
    </row>
    <row r="16" spans="1:7" ht="13.7" customHeight="1">
      <c r="A16" s="109"/>
      <c r="B16" s="130"/>
      <c r="C16" s="130"/>
      <c r="D16" s="130"/>
      <c r="E16" s="141" t="s">
        <v>701</v>
      </c>
      <c r="F16" s="147"/>
      <c r="G16" s="109"/>
    </row>
    <row r="17" spans="1:7" ht="13.9" customHeight="1">
      <c r="A17" s="109"/>
      <c r="B17" s="130"/>
      <c r="C17" s="130"/>
      <c r="D17" s="131"/>
      <c r="E17" s="130"/>
      <c r="F17" s="130"/>
      <c r="G17" s="109"/>
    </row>
    <row r="18" spans="1:7" ht="13.7" customHeight="1">
      <c r="A18" s="110" t="s">
        <v>702</v>
      </c>
      <c r="B18" s="141" t="s">
        <v>703</v>
      </c>
      <c r="C18" s="147"/>
      <c r="D18" s="147"/>
      <c r="E18" s="147"/>
      <c r="F18" s="147"/>
      <c r="G18" s="109"/>
    </row>
    <row r="19" spans="1:7" ht="13.7" customHeight="1">
      <c r="A19" s="110" t="s">
        <v>704</v>
      </c>
      <c r="B19" s="136" t="s">
        <v>843</v>
      </c>
      <c r="C19" s="137"/>
      <c r="D19" s="137"/>
      <c r="E19" s="141" t="s">
        <v>706</v>
      </c>
      <c r="F19" s="147"/>
      <c r="G19" s="109"/>
    </row>
    <row r="20" spans="1:7" ht="13.9" customHeight="1">
      <c r="A20" s="110" t="s">
        <v>707</v>
      </c>
      <c r="B20" s="141" t="s">
        <v>708</v>
      </c>
      <c r="C20" s="147"/>
      <c r="D20" s="147"/>
      <c r="E20" s="147"/>
      <c r="F20" s="147"/>
      <c r="G20" s="109"/>
    </row>
    <row r="21" spans="1:7" ht="13.9" customHeight="1">
      <c r="A21" s="110"/>
      <c r="B21" s="111"/>
      <c r="C21" s="111"/>
      <c r="D21" s="111"/>
      <c r="E21" s="111"/>
      <c r="F21" s="111"/>
      <c r="G21" s="109"/>
    </row>
    <row r="22" spans="1:7" ht="13.9" customHeight="1">
      <c r="A22" s="71" t="s">
        <v>2256</v>
      </c>
      <c r="B22" s="111"/>
      <c r="C22" s="111"/>
      <c r="D22" s="111"/>
      <c r="E22" s="111"/>
      <c r="F22" s="111"/>
      <c r="G22" s="109"/>
    </row>
    <row r="23" spans="1:7" ht="13.9" customHeight="1">
      <c r="A23" s="110"/>
      <c r="B23" s="111"/>
      <c r="C23" s="111"/>
      <c r="D23" s="111"/>
      <c r="E23" s="111"/>
      <c r="F23" s="111"/>
      <c r="G23" s="109"/>
    </row>
    <row r="24" spans="1:7" ht="40.15" customHeight="1">
      <c r="A24" s="112" t="s">
        <v>747</v>
      </c>
      <c r="B24" s="112" t="s">
        <v>748</v>
      </c>
      <c r="C24" s="135" t="s">
        <v>749</v>
      </c>
      <c r="D24" s="135" t="s">
        <v>750</v>
      </c>
      <c r="E24" s="135" t="s">
        <v>751</v>
      </c>
      <c r="F24" s="135" t="s">
        <v>752</v>
      </c>
      <c r="G24" s="154" t="s">
        <v>753</v>
      </c>
    </row>
    <row r="25" spans="1:7" ht="13.7" customHeight="1">
      <c r="A25" s="110" t="s">
        <v>671</v>
      </c>
      <c r="B25" s="110" t="s">
        <v>672</v>
      </c>
      <c r="C25" s="130"/>
      <c r="D25" s="130"/>
      <c r="E25" s="130"/>
      <c r="F25" s="131"/>
      <c r="G25" s="131"/>
    </row>
    <row r="26" spans="1:7" ht="13.9" customHeight="1">
      <c r="A26" s="109"/>
      <c r="B26" s="110" t="s">
        <v>673</v>
      </c>
      <c r="C26" s="141" t="s">
        <v>674</v>
      </c>
      <c r="D26" s="141" t="s">
        <v>675</v>
      </c>
      <c r="E26" s="141" t="s">
        <v>819</v>
      </c>
      <c r="F26" s="131"/>
      <c r="G26" s="131"/>
    </row>
    <row r="27" spans="1:7" ht="13.7" customHeight="1">
      <c r="A27" s="109"/>
      <c r="B27" s="110" t="s">
        <v>840</v>
      </c>
      <c r="C27" s="141" t="s">
        <v>681</v>
      </c>
      <c r="D27" s="141" t="s">
        <v>675</v>
      </c>
      <c r="E27" s="141" t="s">
        <v>776</v>
      </c>
      <c r="F27" s="131"/>
      <c r="G27" s="131"/>
    </row>
    <row r="28" spans="1:7" ht="13.9" customHeight="1">
      <c r="A28" s="109"/>
      <c r="B28" s="110" t="s">
        <v>736</v>
      </c>
      <c r="C28" s="141" t="s">
        <v>681</v>
      </c>
      <c r="D28" s="141" t="s">
        <v>675</v>
      </c>
      <c r="E28" s="141" t="s">
        <v>821</v>
      </c>
      <c r="F28" s="131"/>
      <c r="G28" s="131"/>
    </row>
    <row r="29" spans="1:7" ht="13.7" customHeight="1">
      <c r="A29" s="109"/>
      <c r="B29" s="110" t="s">
        <v>683</v>
      </c>
      <c r="C29" s="141" t="s">
        <v>684</v>
      </c>
      <c r="D29" s="141" t="s">
        <v>675</v>
      </c>
      <c r="E29" s="141" t="s">
        <v>835</v>
      </c>
      <c r="F29" s="131"/>
      <c r="G29" s="131"/>
    </row>
    <row r="30" spans="1:7" ht="13.7" customHeight="1">
      <c r="A30" s="109"/>
      <c r="B30" s="109"/>
      <c r="C30" s="130"/>
      <c r="D30" s="130"/>
      <c r="E30" s="141" t="s">
        <v>685</v>
      </c>
      <c r="F30" s="142"/>
      <c r="G30" s="131"/>
    </row>
    <row r="31" spans="1:7" ht="13.9" customHeight="1">
      <c r="A31" s="110" t="s">
        <v>686</v>
      </c>
      <c r="B31" s="110" t="s">
        <v>687</v>
      </c>
      <c r="C31" s="131"/>
      <c r="D31" s="130"/>
      <c r="E31" s="130"/>
      <c r="F31" s="131"/>
      <c r="G31" s="131"/>
    </row>
    <row r="32" spans="1:7" ht="14.45" customHeight="1">
      <c r="A32" s="109"/>
      <c r="B32" s="110" t="s">
        <v>1213</v>
      </c>
      <c r="C32" s="131"/>
      <c r="D32" s="160" t="s">
        <v>1214</v>
      </c>
      <c r="E32" s="141" t="s">
        <v>784</v>
      </c>
      <c r="F32" s="131"/>
      <c r="G32" s="131"/>
    </row>
    <row r="33" spans="1:7" ht="13.7" customHeight="1">
      <c r="A33" s="109"/>
      <c r="B33" s="110" t="s">
        <v>1215</v>
      </c>
      <c r="C33" s="131"/>
      <c r="D33" s="141" t="s">
        <v>690</v>
      </c>
      <c r="E33" s="141" t="s">
        <v>780</v>
      </c>
      <c r="F33" s="131"/>
      <c r="G33" s="131"/>
    </row>
    <row r="34" spans="1:7" ht="13.9" customHeight="1">
      <c r="A34" s="109"/>
      <c r="B34" s="109"/>
      <c r="C34" s="131"/>
      <c r="D34" s="130"/>
      <c r="E34" s="141" t="s">
        <v>698</v>
      </c>
      <c r="F34" s="142"/>
      <c r="G34" s="131"/>
    </row>
    <row r="35" spans="1:7" ht="13.7" customHeight="1">
      <c r="A35" s="110" t="s">
        <v>699</v>
      </c>
      <c r="B35" s="110" t="s">
        <v>700</v>
      </c>
      <c r="C35" s="131"/>
      <c r="D35" s="130"/>
      <c r="E35" s="130"/>
      <c r="F35" s="131"/>
      <c r="G35" s="131"/>
    </row>
    <row r="36" spans="1:7" ht="13.7" customHeight="1">
      <c r="A36" s="109"/>
      <c r="B36" s="109"/>
      <c r="C36" s="131"/>
      <c r="D36" s="130"/>
      <c r="E36" s="130"/>
      <c r="F36" s="131"/>
      <c r="G36" s="131"/>
    </row>
    <row r="37" spans="1:7" ht="13.9" customHeight="1">
      <c r="A37" s="109"/>
      <c r="B37" s="109"/>
      <c r="C37" s="131"/>
      <c r="D37" s="130"/>
      <c r="E37" s="141" t="s">
        <v>701</v>
      </c>
      <c r="F37" s="142"/>
      <c r="G37" s="131"/>
    </row>
    <row r="38" spans="1:7" ht="13.7" customHeight="1">
      <c r="A38" s="109"/>
      <c r="B38" s="109"/>
      <c r="C38" s="131"/>
      <c r="D38" s="130"/>
      <c r="E38" s="130"/>
      <c r="F38" s="131"/>
      <c r="G38" s="131"/>
    </row>
    <row r="39" spans="1:7" ht="13.7" customHeight="1">
      <c r="A39" s="110" t="s">
        <v>702</v>
      </c>
      <c r="B39" s="141" t="s">
        <v>703</v>
      </c>
      <c r="C39" s="147"/>
      <c r="D39" s="147"/>
      <c r="E39" s="147"/>
      <c r="F39" s="142"/>
      <c r="G39" s="131"/>
    </row>
    <row r="40" spans="1:7" ht="13.9" customHeight="1">
      <c r="A40" s="110" t="s">
        <v>704</v>
      </c>
      <c r="B40" s="136" t="s">
        <v>843</v>
      </c>
      <c r="C40" s="137"/>
      <c r="D40" s="137"/>
      <c r="E40" s="141" t="s">
        <v>706</v>
      </c>
      <c r="F40" s="142"/>
      <c r="G40" s="131"/>
    </row>
    <row r="41" spans="1:7" ht="13.7" customHeight="1">
      <c r="A41" s="110" t="s">
        <v>707</v>
      </c>
      <c r="B41" s="141" t="s">
        <v>708</v>
      </c>
      <c r="C41" s="147"/>
      <c r="D41" s="147"/>
      <c r="E41" s="147"/>
      <c r="F41" s="142"/>
      <c r="G41" s="131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>
  <sheetPr codeName="Sheet98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2257</v>
      </c>
    </row>
    <row r="3" spans="1:7" ht="40.15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3.9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819</v>
      </c>
      <c r="F5" s="5"/>
      <c r="G5" s="5"/>
    </row>
    <row r="6" spans="1:7" ht="13.7" customHeight="1">
      <c r="A6" s="5"/>
      <c r="B6" s="3" t="s">
        <v>840</v>
      </c>
      <c r="C6" s="3" t="s">
        <v>681</v>
      </c>
      <c r="D6" s="12" t="s">
        <v>675</v>
      </c>
      <c r="E6" s="3" t="s">
        <v>776</v>
      </c>
      <c r="F6" s="5"/>
      <c r="G6" s="5"/>
    </row>
    <row r="7" spans="1:7" ht="13.9" customHeight="1">
      <c r="A7" s="5"/>
      <c r="B7" s="3" t="s">
        <v>736</v>
      </c>
      <c r="C7" s="3" t="s">
        <v>681</v>
      </c>
      <c r="D7" s="12" t="s">
        <v>675</v>
      </c>
      <c r="E7" s="3" t="s">
        <v>821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835</v>
      </c>
      <c r="F8" s="5"/>
      <c r="G8" s="5"/>
    </row>
    <row r="9" spans="1:7" ht="13.7" customHeight="1">
      <c r="A9" s="5"/>
      <c r="B9" s="5"/>
      <c r="C9" s="5"/>
      <c r="D9" s="5"/>
      <c r="E9" s="878" t="s">
        <v>685</v>
      </c>
      <c r="F9" s="878"/>
      <c r="G9" s="5"/>
    </row>
    <row r="10" spans="1:7" ht="13.9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1213</v>
      </c>
      <c r="C11" s="5"/>
      <c r="D11" s="14" t="s">
        <v>791</v>
      </c>
      <c r="E11" s="3" t="s">
        <v>784</v>
      </c>
      <c r="F11" s="5"/>
      <c r="G11" s="5"/>
    </row>
    <row r="12" spans="1:7" ht="13.7" customHeight="1">
      <c r="A12" s="5"/>
      <c r="B12" s="3" t="s">
        <v>1215</v>
      </c>
      <c r="C12" s="5"/>
      <c r="D12" s="12" t="s">
        <v>690</v>
      </c>
      <c r="E12" s="3" t="s">
        <v>780</v>
      </c>
      <c r="F12" s="5"/>
      <c r="G12" s="5"/>
    </row>
    <row r="13" spans="1:7" ht="13.9" customHeight="1">
      <c r="A13" s="5"/>
      <c r="B13" s="5"/>
      <c r="C13" s="5"/>
      <c r="D13" s="5"/>
      <c r="E13" s="878" t="s">
        <v>698</v>
      </c>
      <c r="F13" s="878"/>
      <c r="G13" s="5"/>
    </row>
    <row r="14" spans="1:7" ht="13.7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3.9" customHeight="1">
      <c r="A15" s="5"/>
      <c r="B15" s="5"/>
      <c r="C15" s="5"/>
      <c r="D15" s="5"/>
      <c r="E15" s="5"/>
      <c r="F15" s="5"/>
      <c r="G15" s="5"/>
    </row>
    <row r="16" spans="1:7" ht="13.7" customHeight="1">
      <c r="A16" s="5"/>
      <c r="B16" s="5"/>
      <c r="C16" s="5"/>
      <c r="D16" s="5"/>
      <c r="E16" s="878" t="s">
        <v>701</v>
      </c>
      <c r="F16" s="878"/>
      <c r="G16" s="5"/>
    </row>
    <row r="17" spans="1:7" ht="13.7" customHeight="1">
      <c r="A17" s="5"/>
      <c r="B17" s="5"/>
      <c r="C17" s="5"/>
      <c r="D17" s="5"/>
      <c r="E17" s="5"/>
      <c r="F17" s="5"/>
      <c r="G17" s="5"/>
    </row>
    <row r="18" spans="1:7" ht="13.9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3.7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3.9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3.9" customHeight="1">
      <c r="A21" s="26"/>
      <c r="B21" s="30"/>
      <c r="C21" s="30"/>
      <c r="D21" s="30"/>
      <c r="E21" s="30"/>
      <c r="F21" s="30"/>
      <c r="G21" s="28"/>
    </row>
    <row r="22" spans="1:7" ht="13.9" customHeight="1">
      <c r="A22" s="64" t="s">
        <v>2258</v>
      </c>
      <c r="B22" s="30"/>
      <c r="C22" s="30"/>
      <c r="D22" s="30"/>
      <c r="E22" s="30"/>
      <c r="F22" s="30"/>
      <c r="G22" s="28"/>
    </row>
    <row r="23" spans="1:7" ht="13.9" customHeight="1">
      <c r="A23" s="26"/>
      <c r="B23" s="30"/>
      <c r="C23" s="30"/>
      <c r="D23" s="30"/>
      <c r="E23" s="30"/>
      <c r="F23" s="30"/>
      <c r="G23" s="28"/>
    </row>
    <row r="24" spans="1:7" ht="40.15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3.7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758</v>
      </c>
      <c r="F26" s="5"/>
      <c r="G26" s="5"/>
    </row>
    <row r="27" spans="1:7" ht="13.9" customHeight="1">
      <c r="A27" s="5"/>
      <c r="B27" s="3" t="s">
        <v>840</v>
      </c>
      <c r="C27" s="3" t="s">
        <v>681</v>
      </c>
      <c r="D27" s="12" t="s">
        <v>675</v>
      </c>
      <c r="E27" s="3" t="s">
        <v>846</v>
      </c>
      <c r="F27" s="5"/>
      <c r="G27" s="5"/>
    </row>
    <row r="28" spans="1:7" ht="13.7" customHeight="1">
      <c r="A28" s="5"/>
      <c r="B28" s="3" t="s">
        <v>736</v>
      </c>
      <c r="C28" s="3" t="s">
        <v>681</v>
      </c>
      <c r="D28" s="12" t="s">
        <v>675</v>
      </c>
      <c r="E28" s="3" t="s">
        <v>712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780</v>
      </c>
      <c r="F29" s="5"/>
      <c r="G29" s="5"/>
    </row>
    <row r="30" spans="1:7" ht="13.9" customHeight="1">
      <c r="A30" s="5"/>
      <c r="B30" s="5"/>
      <c r="C30" s="5"/>
      <c r="D30" s="5"/>
      <c r="E30" s="878" t="s">
        <v>685</v>
      </c>
      <c r="F30" s="878"/>
      <c r="G30" s="5"/>
    </row>
    <row r="31" spans="1:7" ht="13.7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1213</v>
      </c>
      <c r="C32" s="5"/>
      <c r="D32" s="14" t="s">
        <v>791</v>
      </c>
      <c r="E32" s="3" t="s">
        <v>784</v>
      </c>
      <c r="F32" s="5"/>
      <c r="G32" s="5"/>
    </row>
    <row r="33" spans="1:7" ht="13.7" customHeight="1">
      <c r="A33" s="5"/>
      <c r="B33" s="3" t="s">
        <v>1211</v>
      </c>
      <c r="C33" s="5"/>
      <c r="D33" s="12" t="s">
        <v>690</v>
      </c>
      <c r="E33" s="3" t="s">
        <v>781</v>
      </c>
      <c r="F33" s="5"/>
      <c r="G33" s="5"/>
    </row>
    <row r="34" spans="1:7" ht="13.7" customHeight="1">
      <c r="A34" s="5"/>
      <c r="B34" s="5"/>
      <c r="C34" s="5"/>
      <c r="D34" s="5"/>
      <c r="E34" s="878" t="s">
        <v>698</v>
      </c>
      <c r="F34" s="878"/>
      <c r="G34" s="5"/>
    </row>
    <row r="35" spans="1:7" ht="13.9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3.7" customHeight="1">
      <c r="A36" s="5"/>
      <c r="B36" s="5"/>
      <c r="C36" s="5"/>
      <c r="D36" s="5"/>
      <c r="E36" s="5"/>
      <c r="F36" s="5"/>
      <c r="G36" s="5"/>
    </row>
    <row r="37" spans="1:7" ht="13.7" customHeight="1">
      <c r="A37" s="5"/>
      <c r="B37" s="5"/>
      <c r="C37" s="5"/>
      <c r="D37" s="5"/>
      <c r="E37" s="878" t="s">
        <v>701</v>
      </c>
      <c r="F37" s="878"/>
      <c r="G37" s="5"/>
    </row>
    <row r="38" spans="1:7" ht="13.9" customHeight="1">
      <c r="A38" s="5"/>
      <c r="B38" s="5"/>
      <c r="C38" s="5"/>
      <c r="D38" s="5"/>
      <c r="E38" s="5"/>
      <c r="F38" s="5"/>
      <c r="G38" s="5"/>
    </row>
    <row r="39" spans="1:7" ht="13.7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3.7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3.9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>
  <sheetPr codeName="Sheet99"/>
  <dimension ref="A1:G40"/>
  <sheetViews>
    <sheetView workbookViewId="0">
      <selection activeCell="G40" sqref="A1:G40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2259</v>
      </c>
    </row>
    <row r="3" spans="1:7" ht="40.15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3.7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783</v>
      </c>
      <c r="F5" s="5"/>
      <c r="G5" s="5"/>
    </row>
    <row r="6" spans="1:7" ht="13.7" customHeight="1">
      <c r="A6" s="5"/>
      <c r="B6" s="3" t="s">
        <v>840</v>
      </c>
      <c r="C6" s="3" t="s">
        <v>681</v>
      </c>
      <c r="D6" s="12" t="s">
        <v>675</v>
      </c>
      <c r="E6" s="3" t="s">
        <v>812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857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784</v>
      </c>
      <c r="F8" s="5"/>
      <c r="G8" s="5"/>
    </row>
    <row r="9" spans="1:7" ht="13.7" customHeight="1">
      <c r="A9" s="5"/>
      <c r="B9" s="5"/>
      <c r="C9" s="5"/>
      <c r="D9" s="5"/>
      <c r="E9" s="878" t="s">
        <v>685</v>
      </c>
      <c r="F9" s="878"/>
      <c r="G9" s="5"/>
    </row>
    <row r="10" spans="1:7" ht="13.9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1213</v>
      </c>
      <c r="C11" s="5"/>
      <c r="D11" s="14" t="s">
        <v>791</v>
      </c>
      <c r="E11" s="3" t="s">
        <v>877</v>
      </c>
      <c r="F11" s="5"/>
      <c r="G11" s="5"/>
    </row>
    <row r="12" spans="1:7" ht="13.7" customHeight="1">
      <c r="A12" s="5"/>
      <c r="B12" s="3" t="s">
        <v>1211</v>
      </c>
      <c r="C12" s="5"/>
      <c r="D12" s="12" t="s">
        <v>690</v>
      </c>
      <c r="E12" s="3" t="s">
        <v>712</v>
      </c>
      <c r="F12" s="5"/>
      <c r="G12" s="5"/>
    </row>
    <row r="13" spans="1:7" ht="13.9" customHeight="1">
      <c r="A13" s="5"/>
      <c r="B13" s="5"/>
      <c r="C13" s="5"/>
      <c r="D13" s="5"/>
      <c r="E13" s="878" t="s">
        <v>698</v>
      </c>
      <c r="F13" s="878"/>
      <c r="G13" s="5"/>
    </row>
    <row r="14" spans="1:7" ht="13.7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3.7" customHeight="1">
      <c r="A15" s="5"/>
      <c r="B15" s="5"/>
      <c r="C15" s="5"/>
      <c r="D15" s="5"/>
      <c r="E15" s="5"/>
      <c r="F15" s="5"/>
      <c r="G15" s="5"/>
    </row>
    <row r="16" spans="1:7" ht="13.9" customHeight="1">
      <c r="A16" s="5"/>
      <c r="B16" s="5"/>
      <c r="C16" s="5"/>
      <c r="D16" s="5"/>
      <c r="E16" s="878" t="s">
        <v>701</v>
      </c>
      <c r="F16" s="878"/>
      <c r="G16" s="5"/>
    </row>
    <row r="17" spans="1:7" ht="13.7" customHeight="1">
      <c r="A17" s="5"/>
      <c r="B17" s="5"/>
      <c r="C17" s="5"/>
      <c r="D17" s="5"/>
      <c r="E17" s="5"/>
      <c r="F17" s="5"/>
      <c r="G17" s="5"/>
    </row>
    <row r="18" spans="1:7" ht="13.7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3.9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3.7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3.7" customHeight="1">
      <c r="A21" s="26"/>
      <c r="B21" s="30"/>
      <c r="C21" s="30"/>
      <c r="D21" s="30"/>
      <c r="E21" s="30"/>
      <c r="F21" s="30"/>
      <c r="G21" s="28"/>
    </row>
    <row r="22" spans="1:7" ht="13.7" customHeight="1">
      <c r="A22" s="64" t="s">
        <v>2260</v>
      </c>
      <c r="B22" s="30"/>
      <c r="C22" s="30"/>
      <c r="D22" s="30"/>
      <c r="E22" s="30"/>
      <c r="F22" s="30"/>
      <c r="G22" s="28"/>
    </row>
    <row r="23" spans="1:7" ht="13.7" customHeight="1">
      <c r="A23" s="26"/>
      <c r="B23" s="30"/>
      <c r="C23" s="30"/>
      <c r="D23" s="30"/>
      <c r="E23" s="30"/>
      <c r="F23" s="30"/>
      <c r="G23" s="28"/>
    </row>
    <row r="24" spans="1:7" ht="40.15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3.9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758</v>
      </c>
      <c r="F26" s="5"/>
      <c r="G26" s="5"/>
    </row>
    <row r="27" spans="1:7" ht="13.7" customHeight="1">
      <c r="A27" s="5"/>
      <c r="B27" s="3" t="s">
        <v>840</v>
      </c>
      <c r="C27" s="3" t="s">
        <v>681</v>
      </c>
      <c r="D27" s="12" t="s">
        <v>675</v>
      </c>
      <c r="E27" s="3" t="s">
        <v>846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12" t="s">
        <v>675</v>
      </c>
      <c r="E28" s="3" t="s">
        <v>712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780</v>
      </c>
      <c r="F29" s="5"/>
      <c r="G29" s="5"/>
    </row>
    <row r="30" spans="1:7" ht="13.9" customHeight="1">
      <c r="A30" s="5"/>
      <c r="B30" s="5"/>
      <c r="C30" s="5"/>
      <c r="D30" s="5"/>
      <c r="E30" s="878" t="s">
        <v>685</v>
      </c>
      <c r="F30" s="878"/>
      <c r="G30" s="5"/>
    </row>
    <row r="31" spans="1:7" ht="13.7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1213</v>
      </c>
      <c r="C32" s="5"/>
      <c r="D32" s="14" t="s">
        <v>791</v>
      </c>
      <c r="E32" s="3" t="s">
        <v>878</v>
      </c>
      <c r="F32" s="5"/>
      <c r="G32" s="5"/>
    </row>
    <row r="33" spans="1:7" ht="13.9" customHeight="1">
      <c r="A33" s="5"/>
      <c r="B33" s="3" t="s">
        <v>1211</v>
      </c>
      <c r="C33" s="5"/>
      <c r="D33" s="12" t="s">
        <v>690</v>
      </c>
      <c r="E33" s="3" t="s">
        <v>781</v>
      </c>
      <c r="F33" s="5"/>
      <c r="G33" s="5"/>
    </row>
    <row r="34" spans="1:7" ht="13.7" customHeight="1">
      <c r="A34" s="5"/>
      <c r="B34" s="5"/>
      <c r="C34" s="5"/>
      <c r="D34" s="5"/>
      <c r="E34" s="878" t="s">
        <v>698</v>
      </c>
      <c r="F34" s="878"/>
      <c r="G34" s="5"/>
    </row>
    <row r="35" spans="1:7" ht="13.7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3.9" customHeight="1">
      <c r="A36" s="5"/>
      <c r="B36" s="5"/>
      <c r="C36" s="5"/>
      <c r="D36" s="5"/>
      <c r="E36" s="5"/>
      <c r="F36" s="5"/>
      <c r="G36" s="5"/>
    </row>
    <row r="37" spans="1:7" ht="13.7" customHeight="1">
      <c r="A37" s="5"/>
      <c r="B37" s="5"/>
      <c r="C37" s="5"/>
      <c r="D37" s="5"/>
      <c r="E37" s="877" t="s">
        <v>701</v>
      </c>
      <c r="F37" s="877"/>
      <c r="G37" s="5"/>
    </row>
    <row r="38" spans="1:7" ht="13.7" customHeight="1">
      <c r="A38" s="3" t="s">
        <v>702</v>
      </c>
      <c r="B38" s="878" t="s">
        <v>703</v>
      </c>
      <c r="C38" s="878"/>
      <c r="D38" s="878"/>
      <c r="E38" s="878"/>
      <c r="F38" s="878"/>
      <c r="G38" s="5"/>
    </row>
    <row r="39" spans="1:7" ht="13.9" customHeight="1">
      <c r="A39" s="3" t="s">
        <v>704</v>
      </c>
      <c r="B39" s="875" t="s">
        <v>843</v>
      </c>
      <c r="C39" s="875"/>
      <c r="D39" s="875"/>
      <c r="E39" s="876" t="s">
        <v>706</v>
      </c>
      <c r="F39" s="876"/>
      <c r="G39" s="5"/>
    </row>
    <row r="40" spans="1:7" ht="13.7" customHeight="1">
      <c r="A40" s="3" t="s">
        <v>707</v>
      </c>
      <c r="B40" s="877" t="s">
        <v>708</v>
      </c>
      <c r="C40" s="877"/>
      <c r="D40" s="877"/>
      <c r="E40" s="877"/>
      <c r="F40" s="877"/>
      <c r="G40" s="5"/>
    </row>
  </sheetData>
  <mergeCells count="14">
    <mergeCell ref="E9:F9"/>
    <mergeCell ref="E13:F13"/>
    <mergeCell ref="E16:F16"/>
    <mergeCell ref="B18:F18"/>
    <mergeCell ref="B19:D19"/>
    <mergeCell ref="E19:F19"/>
    <mergeCell ref="B39:D39"/>
    <mergeCell ref="E39:F39"/>
    <mergeCell ref="B40:F40"/>
    <mergeCell ref="B20:F20"/>
    <mergeCell ref="E30:F30"/>
    <mergeCell ref="E34:F34"/>
    <mergeCell ref="E37:F37"/>
    <mergeCell ref="B38:F38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>
  <sheetPr codeName="Sheet100"/>
  <dimension ref="A1:G44"/>
  <sheetViews>
    <sheetView topLeftCell="A32" workbookViewId="0">
      <selection activeCell="G44" sqref="A1:G44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71" t="s">
        <v>2261</v>
      </c>
    </row>
    <row r="2" spans="1:7">
      <c r="A2" s="64"/>
    </row>
    <row r="3" spans="1:7" ht="40.15" customHeight="1">
      <c r="A3" s="122" t="s">
        <v>747</v>
      </c>
      <c r="B3" s="135" t="s">
        <v>748</v>
      </c>
      <c r="C3" s="135" t="s">
        <v>749</v>
      </c>
      <c r="D3" s="135" t="s">
        <v>750</v>
      </c>
      <c r="E3" s="135" t="s">
        <v>751</v>
      </c>
      <c r="F3" s="135" t="s">
        <v>752</v>
      </c>
      <c r="G3" s="123" t="s">
        <v>753</v>
      </c>
    </row>
    <row r="4" spans="1:7" ht="13.7" customHeight="1">
      <c r="A4" s="119" t="s">
        <v>671</v>
      </c>
      <c r="B4" s="141" t="s">
        <v>672</v>
      </c>
      <c r="C4" s="130"/>
      <c r="D4" s="130"/>
      <c r="E4" s="130"/>
      <c r="F4" s="130"/>
      <c r="G4" s="118"/>
    </row>
    <row r="5" spans="1:7" ht="13.9" customHeight="1">
      <c r="A5" s="118"/>
      <c r="B5" s="141" t="s">
        <v>673</v>
      </c>
      <c r="C5" s="141" t="s">
        <v>674</v>
      </c>
      <c r="D5" s="141" t="s">
        <v>675</v>
      </c>
      <c r="E5" s="141" t="s">
        <v>740</v>
      </c>
      <c r="F5" s="130"/>
      <c r="G5" s="118"/>
    </row>
    <row r="6" spans="1:7" ht="13.7" customHeight="1">
      <c r="A6" s="118"/>
      <c r="B6" s="141" t="s">
        <v>840</v>
      </c>
      <c r="C6" s="141" t="s">
        <v>681</v>
      </c>
      <c r="D6" s="141" t="s">
        <v>675</v>
      </c>
      <c r="E6" s="141" t="s">
        <v>818</v>
      </c>
      <c r="F6" s="130"/>
      <c r="G6" s="118"/>
    </row>
    <row r="7" spans="1:7" ht="13.7" customHeight="1">
      <c r="A7" s="118"/>
      <c r="B7" s="141" t="s">
        <v>736</v>
      </c>
      <c r="C7" s="141" t="s">
        <v>681</v>
      </c>
      <c r="D7" s="141" t="s">
        <v>675</v>
      </c>
      <c r="E7" s="141" t="s">
        <v>745</v>
      </c>
      <c r="F7" s="130"/>
      <c r="G7" s="118"/>
    </row>
    <row r="8" spans="1:7" ht="13.9" customHeight="1">
      <c r="A8" s="118"/>
      <c r="B8" s="141" t="s">
        <v>683</v>
      </c>
      <c r="C8" s="141" t="s">
        <v>684</v>
      </c>
      <c r="D8" s="141" t="s">
        <v>675</v>
      </c>
      <c r="E8" s="141" t="s">
        <v>820</v>
      </c>
      <c r="F8" s="130"/>
      <c r="G8" s="118"/>
    </row>
    <row r="9" spans="1:7" ht="13.7" customHeight="1">
      <c r="A9" s="118"/>
      <c r="B9" s="130"/>
      <c r="C9" s="130"/>
      <c r="D9" s="130"/>
      <c r="E9" s="141" t="s">
        <v>685</v>
      </c>
      <c r="F9" s="147"/>
      <c r="G9" s="118"/>
    </row>
    <row r="10" spans="1:7" ht="13.9" customHeight="1">
      <c r="A10" s="119" t="s">
        <v>686</v>
      </c>
      <c r="B10" s="141" t="s">
        <v>687</v>
      </c>
      <c r="C10" s="130"/>
      <c r="D10" s="130"/>
      <c r="E10" s="130"/>
      <c r="F10" s="130"/>
      <c r="G10" s="118"/>
    </row>
    <row r="11" spans="1:7" ht="13.7" customHeight="1">
      <c r="A11" s="118"/>
      <c r="B11" s="141" t="s">
        <v>1213</v>
      </c>
      <c r="C11" s="130"/>
      <c r="D11" s="146" t="s">
        <v>791</v>
      </c>
      <c r="E11" s="141" t="s">
        <v>774</v>
      </c>
      <c r="F11" s="130"/>
      <c r="G11" s="118"/>
    </row>
    <row r="12" spans="1:7" ht="13.7" customHeight="1">
      <c r="A12" s="118"/>
      <c r="B12" s="141" t="s">
        <v>945</v>
      </c>
      <c r="C12" s="130"/>
      <c r="D12" s="141" t="s">
        <v>756</v>
      </c>
      <c r="E12" s="141" t="s">
        <v>822</v>
      </c>
      <c r="F12" s="130"/>
      <c r="G12" s="118"/>
    </row>
    <row r="13" spans="1:7" ht="13.9" customHeight="1">
      <c r="A13" s="118"/>
      <c r="B13" s="141" t="s">
        <v>1211</v>
      </c>
      <c r="C13" s="130"/>
      <c r="D13" s="141" t="s">
        <v>756</v>
      </c>
      <c r="E13" s="141" t="s">
        <v>781</v>
      </c>
      <c r="F13" s="130"/>
      <c r="G13" s="118"/>
    </row>
    <row r="14" spans="1:7" ht="23.45" customHeight="1">
      <c r="A14" s="118"/>
      <c r="B14" s="161" t="s">
        <v>1216</v>
      </c>
      <c r="C14" s="130"/>
      <c r="D14" s="141" t="s">
        <v>855</v>
      </c>
      <c r="E14" s="141" t="s">
        <v>758</v>
      </c>
      <c r="F14" s="130"/>
      <c r="G14" s="118"/>
    </row>
    <row r="15" spans="1:7" ht="13.9" customHeight="1">
      <c r="A15" s="118"/>
      <c r="B15" s="130"/>
      <c r="C15" s="130"/>
      <c r="D15" s="130"/>
      <c r="E15" s="141" t="s">
        <v>698</v>
      </c>
      <c r="F15" s="147"/>
      <c r="G15" s="118"/>
    </row>
    <row r="16" spans="1:7" ht="13.7" customHeight="1">
      <c r="A16" s="119" t="s">
        <v>699</v>
      </c>
      <c r="B16" s="141" t="s">
        <v>700</v>
      </c>
      <c r="C16" s="130"/>
      <c r="D16" s="130"/>
      <c r="E16" s="130"/>
      <c r="F16" s="130"/>
      <c r="G16" s="118"/>
    </row>
    <row r="17" spans="1:7" ht="13.9" customHeight="1">
      <c r="A17" s="118"/>
      <c r="B17" s="130"/>
      <c r="C17" s="130"/>
      <c r="D17" s="130"/>
      <c r="E17" s="141" t="s">
        <v>701</v>
      </c>
      <c r="F17" s="147"/>
      <c r="G17" s="118"/>
    </row>
    <row r="18" spans="1:7" ht="13.7" customHeight="1">
      <c r="A18" s="118"/>
      <c r="B18" s="130"/>
      <c r="C18" s="130"/>
      <c r="D18" s="130"/>
      <c r="E18" s="130"/>
      <c r="F18" s="130"/>
      <c r="G18" s="118"/>
    </row>
    <row r="19" spans="1:7" ht="13.7" customHeight="1">
      <c r="A19" s="119" t="s">
        <v>702</v>
      </c>
      <c r="B19" s="141" t="s">
        <v>703</v>
      </c>
      <c r="C19" s="147"/>
      <c r="D19" s="147"/>
      <c r="E19" s="147"/>
      <c r="F19" s="147"/>
      <c r="G19" s="118"/>
    </row>
    <row r="20" spans="1:7" ht="13.9" customHeight="1">
      <c r="A20" s="119" t="s">
        <v>704</v>
      </c>
      <c r="B20" s="136" t="s">
        <v>843</v>
      </c>
      <c r="C20" s="137"/>
      <c r="D20" s="137"/>
      <c r="E20" s="141" t="s">
        <v>706</v>
      </c>
      <c r="F20" s="147"/>
      <c r="G20" s="118"/>
    </row>
    <row r="21" spans="1:7" ht="13.7" customHeight="1">
      <c r="A21" s="119" t="s">
        <v>707</v>
      </c>
      <c r="B21" s="141" t="s">
        <v>708</v>
      </c>
      <c r="C21" s="147"/>
      <c r="D21" s="147"/>
      <c r="E21" s="147"/>
      <c r="F21" s="147"/>
      <c r="G21" s="118"/>
    </row>
    <row r="22" spans="1:7" ht="13.7" customHeight="1">
      <c r="A22" s="119"/>
      <c r="B22" s="120"/>
      <c r="C22" s="120"/>
      <c r="D22" s="120"/>
      <c r="E22" s="120"/>
      <c r="F22" s="120"/>
      <c r="G22" s="118"/>
    </row>
    <row r="23" spans="1:7" ht="13.7" customHeight="1">
      <c r="A23" s="64" t="s">
        <v>2262</v>
      </c>
      <c r="B23" s="120"/>
      <c r="C23" s="120"/>
      <c r="D23" s="120"/>
      <c r="E23" s="120"/>
      <c r="F23" s="120"/>
      <c r="G23" s="118"/>
    </row>
    <row r="24" spans="1:7" ht="13.7" customHeight="1">
      <c r="A24" s="119"/>
      <c r="B24" s="120"/>
      <c r="C24" s="120"/>
      <c r="D24" s="120"/>
      <c r="E24" s="120"/>
      <c r="F24" s="120"/>
      <c r="G24" s="118"/>
    </row>
    <row r="25" spans="1:7" ht="40.15" customHeight="1">
      <c r="A25" s="135" t="s">
        <v>747</v>
      </c>
      <c r="B25" s="122" t="s">
        <v>748</v>
      </c>
      <c r="C25" s="135" t="s">
        <v>749</v>
      </c>
      <c r="D25" s="135" t="s">
        <v>750</v>
      </c>
      <c r="E25" s="135" t="s">
        <v>751</v>
      </c>
      <c r="F25" s="135" t="s">
        <v>752</v>
      </c>
      <c r="G25" s="123" t="s">
        <v>753</v>
      </c>
    </row>
    <row r="26" spans="1:7" ht="13.9" customHeight="1">
      <c r="A26" s="141" t="s">
        <v>671</v>
      </c>
      <c r="B26" s="119" t="s">
        <v>672</v>
      </c>
      <c r="C26" s="130"/>
      <c r="D26" s="130"/>
      <c r="E26" s="130"/>
      <c r="F26" s="133"/>
      <c r="G26" s="131"/>
    </row>
    <row r="27" spans="1:7" ht="13.7" customHeight="1">
      <c r="A27" s="130"/>
      <c r="B27" s="119" t="s">
        <v>673</v>
      </c>
      <c r="C27" s="141" t="s">
        <v>674</v>
      </c>
      <c r="D27" s="141" t="s">
        <v>675</v>
      </c>
      <c r="E27" s="141" t="s">
        <v>783</v>
      </c>
      <c r="F27" s="133"/>
      <c r="G27" s="131"/>
    </row>
    <row r="28" spans="1:7" ht="13.7" customHeight="1">
      <c r="A28" s="130"/>
      <c r="B28" s="119" t="s">
        <v>840</v>
      </c>
      <c r="C28" s="141" t="s">
        <v>681</v>
      </c>
      <c r="D28" s="141" t="s">
        <v>675</v>
      </c>
      <c r="E28" s="141" t="s">
        <v>812</v>
      </c>
      <c r="F28" s="133"/>
      <c r="G28" s="131"/>
    </row>
    <row r="29" spans="1:7" ht="13.9" customHeight="1">
      <c r="A29" s="130"/>
      <c r="B29" s="119" t="s">
        <v>736</v>
      </c>
      <c r="C29" s="141" t="s">
        <v>681</v>
      </c>
      <c r="D29" s="141" t="s">
        <v>675</v>
      </c>
      <c r="E29" s="141" t="s">
        <v>857</v>
      </c>
      <c r="F29" s="133"/>
      <c r="G29" s="131"/>
    </row>
    <row r="30" spans="1:7" ht="13.7" customHeight="1">
      <c r="A30" s="130"/>
      <c r="B30" s="119" t="s">
        <v>683</v>
      </c>
      <c r="C30" s="141" t="s">
        <v>684</v>
      </c>
      <c r="D30" s="141" t="s">
        <v>675</v>
      </c>
      <c r="E30" s="141" t="s">
        <v>784</v>
      </c>
      <c r="F30" s="133"/>
      <c r="G30" s="131"/>
    </row>
    <row r="31" spans="1:7" ht="13.9" customHeight="1">
      <c r="A31" s="130"/>
      <c r="B31" s="118"/>
      <c r="C31" s="130"/>
      <c r="D31" s="130"/>
      <c r="E31" s="141" t="s">
        <v>685</v>
      </c>
      <c r="F31" s="148"/>
      <c r="G31" s="131"/>
    </row>
    <row r="32" spans="1:7" ht="13.7" customHeight="1">
      <c r="A32" s="141" t="s">
        <v>686</v>
      </c>
      <c r="B32" s="119" t="s">
        <v>687</v>
      </c>
      <c r="C32" s="131"/>
      <c r="D32" s="130"/>
      <c r="E32" s="130"/>
      <c r="F32" s="133"/>
      <c r="G32" s="131"/>
    </row>
    <row r="33" spans="1:7" ht="13.7" customHeight="1">
      <c r="A33" s="130"/>
      <c r="B33" s="119" t="s">
        <v>1213</v>
      </c>
      <c r="C33" s="131"/>
      <c r="D33" s="146" t="s">
        <v>791</v>
      </c>
      <c r="E33" s="141" t="s">
        <v>1217</v>
      </c>
      <c r="F33" s="133"/>
      <c r="G33" s="131"/>
    </row>
    <row r="34" spans="1:7" ht="23.45" customHeight="1">
      <c r="A34" s="130"/>
      <c r="B34" s="124" t="s">
        <v>1218</v>
      </c>
      <c r="C34" s="131"/>
      <c r="D34" s="141" t="s">
        <v>756</v>
      </c>
      <c r="E34" s="141" t="s">
        <v>822</v>
      </c>
      <c r="F34" s="133"/>
      <c r="G34" s="131"/>
    </row>
    <row r="35" spans="1:7" ht="13.7" customHeight="1">
      <c r="A35" s="130"/>
      <c r="B35" s="119" t="s">
        <v>1211</v>
      </c>
      <c r="C35" s="131"/>
      <c r="D35" s="141" t="s">
        <v>756</v>
      </c>
      <c r="E35" s="141" t="s">
        <v>781</v>
      </c>
      <c r="F35" s="133"/>
      <c r="G35" s="131"/>
    </row>
    <row r="36" spans="1:7" ht="23.45" customHeight="1">
      <c r="A36" s="130"/>
      <c r="B36" s="126" t="s">
        <v>1219</v>
      </c>
      <c r="C36" s="131"/>
      <c r="D36" s="149" t="s">
        <v>1220</v>
      </c>
      <c r="E36" s="149" t="s">
        <v>1221</v>
      </c>
      <c r="F36" s="133"/>
      <c r="G36" s="131"/>
    </row>
    <row r="37" spans="1:7" ht="13.9" customHeight="1">
      <c r="A37" s="130"/>
      <c r="B37" s="118"/>
      <c r="C37" s="131"/>
      <c r="D37" s="130"/>
      <c r="E37" s="141" t="s">
        <v>698</v>
      </c>
      <c r="F37" s="148"/>
      <c r="G37" s="131"/>
    </row>
    <row r="38" spans="1:7" ht="13.7" customHeight="1">
      <c r="A38" s="141" t="s">
        <v>699</v>
      </c>
      <c r="B38" s="119" t="s">
        <v>700</v>
      </c>
      <c r="C38" s="131"/>
      <c r="D38" s="130"/>
      <c r="E38" s="130"/>
      <c r="F38" s="133"/>
      <c r="G38" s="131"/>
    </row>
    <row r="39" spans="1:7" ht="13.7" customHeight="1">
      <c r="A39" s="130"/>
      <c r="B39" s="118"/>
      <c r="C39" s="131"/>
      <c r="D39" s="130"/>
      <c r="E39" s="130"/>
      <c r="F39" s="133"/>
      <c r="G39" s="131"/>
    </row>
    <row r="40" spans="1:7" ht="13.9" customHeight="1">
      <c r="A40" s="130"/>
      <c r="B40" s="118"/>
      <c r="C40" s="131"/>
      <c r="D40" s="131"/>
      <c r="E40" s="141" t="s">
        <v>701</v>
      </c>
      <c r="F40" s="148"/>
      <c r="G40" s="131"/>
    </row>
    <row r="41" spans="1:7" ht="13.7" customHeight="1">
      <c r="A41" s="130"/>
      <c r="B41" s="118"/>
      <c r="C41" s="131"/>
      <c r="D41" s="131"/>
      <c r="E41" s="130"/>
      <c r="F41" s="133"/>
      <c r="G41" s="131"/>
    </row>
    <row r="42" spans="1:7" ht="13.7" customHeight="1">
      <c r="A42" s="141" t="s">
        <v>702</v>
      </c>
      <c r="B42" s="141" t="s">
        <v>703</v>
      </c>
      <c r="C42" s="147"/>
      <c r="D42" s="147"/>
      <c r="E42" s="147"/>
      <c r="F42" s="148"/>
      <c r="G42" s="131"/>
    </row>
    <row r="43" spans="1:7" ht="13.9" customHeight="1">
      <c r="A43" s="141" t="s">
        <v>704</v>
      </c>
      <c r="B43" s="136" t="s">
        <v>843</v>
      </c>
      <c r="C43" s="137"/>
      <c r="D43" s="138"/>
      <c r="E43" s="141" t="s">
        <v>706</v>
      </c>
      <c r="F43" s="148"/>
      <c r="G43" s="131"/>
    </row>
    <row r="44" spans="1:7" ht="13.7" customHeight="1">
      <c r="A44" s="141" t="s">
        <v>707</v>
      </c>
      <c r="B44" s="141" t="s">
        <v>708</v>
      </c>
      <c r="C44" s="147"/>
      <c r="D44" s="147"/>
      <c r="E44" s="147"/>
      <c r="F44" s="148"/>
      <c r="G44" s="131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>
  <sheetPr codeName="Sheet101"/>
  <dimension ref="A1:G42"/>
  <sheetViews>
    <sheetView topLeftCell="A37" workbookViewId="0">
      <selection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2263</v>
      </c>
    </row>
    <row r="3" spans="1:7" ht="40.15" customHeight="1">
      <c r="A3" s="122" t="s">
        <v>747</v>
      </c>
      <c r="B3" s="122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3.9" customHeight="1">
      <c r="A4" s="119" t="s">
        <v>671</v>
      </c>
      <c r="B4" s="119" t="s">
        <v>672</v>
      </c>
      <c r="C4" s="5"/>
      <c r="D4" s="5"/>
      <c r="E4" s="5"/>
      <c r="F4" s="5"/>
      <c r="G4" s="5"/>
    </row>
    <row r="5" spans="1:7" ht="13.7" customHeight="1">
      <c r="A5" s="118"/>
      <c r="B5" s="119" t="s">
        <v>673</v>
      </c>
      <c r="C5" s="3" t="s">
        <v>674</v>
      </c>
      <c r="D5" s="12" t="s">
        <v>675</v>
      </c>
      <c r="E5" s="3" t="s">
        <v>1222</v>
      </c>
      <c r="F5" s="5"/>
      <c r="G5" s="5"/>
    </row>
    <row r="6" spans="1:7" ht="13.7" customHeight="1">
      <c r="A6" s="118"/>
      <c r="B6" s="119" t="s">
        <v>840</v>
      </c>
      <c r="C6" s="3" t="s">
        <v>681</v>
      </c>
      <c r="D6" s="12" t="s">
        <v>675</v>
      </c>
      <c r="E6" s="3" t="s">
        <v>714</v>
      </c>
      <c r="F6" s="5"/>
      <c r="G6" s="5"/>
    </row>
    <row r="7" spans="1:7" ht="13.9" customHeight="1">
      <c r="A7" s="118"/>
      <c r="B7" s="119" t="s">
        <v>736</v>
      </c>
      <c r="C7" s="3" t="s">
        <v>681</v>
      </c>
      <c r="D7" s="12" t="s">
        <v>675</v>
      </c>
      <c r="E7" s="3" t="s">
        <v>679</v>
      </c>
      <c r="F7" s="5"/>
      <c r="G7" s="5"/>
    </row>
    <row r="8" spans="1:7" ht="13.7" customHeight="1">
      <c r="A8" s="118"/>
      <c r="B8" s="119" t="s">
        <v>683</v>
      </c>
      <c r="C8" s="3" t="s">
        <v>684</v>
      </c>
      <c r="D8" s="12" t="s">
        <v>675</v>
      </c>
      <c r="E8" s="3" t="s">
        <v>1223</v>
      </c>
      <c r="F8" s="5"/>
      <c r="G8" s="5"/>
    </row>
    <row r="9" spans="1:7" ht="13.7" customHeight="1">
      <c r="A9" s="118"/>
      <c r="B9" s="118"/>
      <c r="C9" s="5"/>
      <c r="D9" s="5"/>
      <c r="E9" s="878" t="s">
        <v>685</v>
      </c>
      <c r="F9" s="878"/>
      <c r="G9" s="5"/>
    </row>
    <row r="10" spans="1:7" ht="13.9" customHeight="1">
      <c r="A10" s="119" t="s">
        <v>686</v>
      </c>
      <c r="B10" s="119" t="s">
        <v>687</v>
      </c>
      <c r="C10" s="5"/>
      <c r="D10" s="5"/>
      <c r="E10" s="5"/>
      <c r="F10" s="5"/>
      <c r="G10" s="5"/>
    </row>
    <row r="11" spans="1:7" ht="13.7" customHeight="1">
      <c r="A11" s="118"/>
      <c r="B11" s="119" t="s">
        <v>1213</v>
      </c>
      <c r="C11" s="5"/>
      <c r="D11" s="14" t="s">
        <v>791</v>
      </c>
      <c r="E11" s="3" t="s">
        <v>696</v>
      </c>
      <c r="F11" s="5"/>
      <c r="G11" s="5"/>
    </row>
    <row r="12" spans="1:7" ht="13.7" customHeight="1">
      <c r="A12" s="118"/>
      <c r="B12" s="119" t="s">
        <v>1224</v>
      </c>
      <c r="C12" s="5"/>
      <c r="D12" s="12" t="s">
        <v>756</v>
      </c>
      <c r="E12" s="3" t="s">
        <v>728</v>
      </c>
      <c r="F12" s="5"/>
      <c r="G12" s="5"/>
    </row>
    <row r="13" spans="1:7" ht="13.9" customHeight="1">
      <c r="A13" s="118"/>
      <c r="B13" s="118"/>
      <c r="C13" s="5"/>
      <c r="D13" s="5"/>
      <c r="E13" s="878" t="s">
        <v>698</v>
      </c>
      <c r="F13" s="878"/>
      <c r="G13" s="5"/>
    </row>
    <row r="14" spans="1:7" ht="13.7" customHeight="1">
      <c r="A14" s="119" t="s">
        <v>699</v>
      </c>
      <c r="B14" s="119" t="s">
        <v>700</v>
      </c>
      <c r="C14" s="5"/>
      <c r="D14" s="5"/>
      <c r="E14" s="5"/>
      <c r="F14" s="5"/>
      <c r="G14" s="5"/>
    </row>
    <row r="15" spans="1:7" ht="13.9" customHeight="1">
      <c r="A15" s="118"/>
      <c r="B15" s="118"/>
      <c r="C15" s="5"/>
      <c r="D15" s="5"/>
      <c r="E15" s="5"/>
      <c r="F15" s="5"/>
      <c r="G15" s="5"/>
    </row>
    <row r="16" spans="1:7" ht="13.7" customHeight="1">
      <c r="A16" s="118"/>
      <c r="B16" s="118"/>
      <c r="C16" s="5"/>
      <c r="D16" s="5"/>
      <c r="E16" s="878" t="s">
        <v>701</v>
      </c>
      <c r="F16" s="878"/>
      <c r="G16" s="5"/>
    </row>
    <row r="17" spans="1:7" ht="13.7" customHeight="1">
      <c r="A17" s="118"/>
      <c r="B17" s="118"/>
      <c r="C17" s="5"/>
      <c r="D17" s="5"/>
      <c r="E17" s="5"/>
      <c r="F17" s="5"/>
      <c r="G17" s="5"/>
    </row>
    <row r="18" spans="1:7" ht="13.9" customHeight="1">
      <c r="A18" s="119" t="s">
        <v>702</v>
      </c>
      <c r="B18" s="878" t="s">
        <v>703</v>
      </c>
      <c r="C18" s="878"/>
      <c r="D18" s="878"/>
      <c r="E18" s="878"/>
      <c r="F18" s="878"/>
      <c r="G18" s="5"/>
    </row>
    <row r="19" spans="1:7" ht="13.7" customHeight="1">
      <c r="A19" s="119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3.9" customHeight="1">
      <c r="A20" s="119" t="s">
        <v>707</v>
      </c>
      <c r="B20" s="877" t="s">
        <v>708</v>
      </c>
      <c r="C20" s="877"/>
      <c r="D20" s="877"/>
      <c r="E20" s="877"/>
      <c r="F20" s="877"/>
      <c r="G20" s="5"/>
    </row>
    <row r="21" spans="1:7" ht="13.9" customHeight="1">
      <c r="A21" s="26"/>
      <c r="B21" s="30"/>
      <c r="C21" s="30"/>
      <c r="D21" s="30"/>
      <c r="E21" s="30"/>
      <c r="F21" s="30"/>
      <c r="G21" s="28"/>
    </row>
    <row r="22" spans="1:7" ht="13.9" customHeight="1">
      <c r="A22" s="71" t="s">
        <v>2264</v>
      </c>
      <c r="B22" s="30"/>
      <c r="C22" s="30"/>
      <c r="D22" s="30"/>
      <c r="E22" s="30"/>
      <c r="F22" s="30"/>
      <c r="G22" s="28"/>
    </row>
    <row r="23" spans="1:7" ht="13.9" customHeight="1">
      <c r="A23" s="26"/>
      <c r="B23" s="30"/>
      <c r="C23" s="30"/>
      <c r="D23" s="30"/>
      <c r="E23" s="30"/>
      <c r="F23" s="30"/>
      <c r="G23" s="28"/>
    </row>
    <row r="24" spans="1:7" ht="40.15" customHeight="1">
      <c r="A24" s="6" t="s">
        <v>747</v>
      </c>
      <c r="B24" s="135" t="s">
        <v>748</v>
      </c>
      <c r="C24" s="135" t="s">
        <v>749</v>
      </c>
      <c r="D24" s="122" t="s">
        <v>750</v>
      </c>
      <c r="E24" s="122" t="s">
        <v>751</v>
      </c>
      <c r="F24" s="123" t="s">
        <v>752</v>
      </c>
      <c r="G24" s="7" t="s">
        <v>753</v>
      </c>
    </row>
    <row r="25" spans="1:7" ht="13.9" customHeight="1">
      <c r="A25" s="3" t="s">
        <v>671</v>
      </c>
      <c r="B25" s="141" t="s">
        <v>672</v>
      </c>
      <c r="C25" s="130"/>
      <c r="D25" s="118"/>
      <c r="E25" s="118"/>
      <c r="F25" s="118"/>
      <c r="G25" s="5"/>
    </row>
    <row r="26" spans="1:7" ht="13.7" customHeight="1">
      <c r="A26" s="5"/>
      <c r="B26" s="141" t="s">
        <v>673</v>
      </c>
      <c r="C26" s="141" t="s">
        <v>674</v>
      </c>
      <c r="D26" s="121" t="s">
        <v>675</v>
      </c>
      <c r="E26" s="119" t="s">
        <v>783</v>
      </c>
      <c r="F26" s="118"/>
      <c r="G26" s="5"/>
    </row>
    <row r="27" spans="1:7" ht="13.9" customHeight="1">
      <c r="A27" s="5"/>
      <c r="B27" s="141" t="s">
        <v>840</v>
      </c>
      <c r="C27" s="141" t="s">
        <v>681</v>
      </c>
      <c r="D27" s="121" t="s">
        <v>675</v>
      </c>
      <c r="E27" s="119" t="s">
        <v>812</v>
      </c>
      <c r="F27" s="118"/>
      <c r="G27" s="5"/>
    </row>
    <row r="28" spans="1:7" ht="13.7" customHeight="1">
      <c r="A28" s="5"/>
      <c r="B28" s="141" t="s">
        <v>736</v>
      </c>
      <c r="C28" s="141" t="s">
        <v>681</v>
      </c>
      <c r="D28" s="121" t="s">
        <v>675</v>
      </c>
      <c r="E28" s="119" t="s">
        <v>857</v>
      </c>
      <c r="F28" s="118"/>
      <c r="G28" s="5"/>
    </row>
    <row r="29" spans="1:7" ht="13.7" customHeight="1">
      <c r="A29" s="5"/>
      <c r="B29" s="141" t="s">
        <v>683</v>
      </c>
      <c r="C29" s="141" t="s">
        <v>684</v>
      </c>
      <c r="D29" s="121" t="s">
        <v>675</v>
      </c>
      <c r="E29" s="119" t="s">
        <v>784</v>
      </c>
      <c r="F29" s="118"/>
      <c r="G29" s="5"/>
    </row>
    <row r="30" spans="1:7" ht="13.9" customHeight="1">
      <c r="A30" s="5"/>
      <c r="B30" s="130"/>
      <c r="C30" s="130"/>
      <c r="D30" s="118"/>
      <c r="E30" s="141" t="s">
        <v>685</v>
      </c>
      <c r="F30" s="142"/>
      <c r="G30" s="5"/>
    </row>
    <row r="31" spans="1:7" ht="13.7" customHeight="1">
      <c r="A31" s="3" t="s">
        <v>686</v>
      </c>
      <c r="B31" s="141" t="s">
        <v>687</v>
      </c>
      <c r="C31" s="131"/>
      <c r="D31" s="118"/>
      <c r="E31" s="118"/>
      <c r="F31" s="118"/>
      <c r="G31" s="5"/>
    </row>
    <row r="32" spans="1:7" ht="13.7" customHeight="1">
      <c r="A32" s="5"/>
      <c r="B32" s="141" t="s">
        <v>1213</v>
      </c>
      <c r="C32" s="131"/>
      <c r="D32" s="125" t="s">
        <v>791</v>
      </c>
      <c r="E32" s="119" t="s">
        <v>774</v>
      </c>
      <c r="F32" s="118"/>
      <c r="G32" s="5"/>
    </row>
    <row r="33" spans="1:7" ht="13.9" customHeight="1">
      <c r="A33" s="5"/>
      <c r="B33" s="141" t="s">
        <v>1224</v>
      </c>
      <c r="C33" s="131"/>
      <c r="D33" s="121" t="s">
        <v>756</v>
      </c>
      <c r="E33" s="119" t="s">
        <v>822</v>
      </c>
      <c r="F33" s="118"/>
      <c r="G33" s="5"/>
    </row>
    <row r="34" spans="1:7" ht="13.7" customHeight="1">
      <c r="A34" s="5"/>
      <c r="B34" s="141" t="s">
        <v>1211</v>
      </c>
      <c r="C34" s="131"/>
      <c r="D34" s="121" t="s">
        <v>756</v>
      </c>
      <c r="E34" s="119" t="s">
        <v>712</v>
      </c>
      <c r="F34" s="118"/>
      <c r="G34" s="5"/>
    </row>
    <row r="35" spans="1:7" ht="23.45" customHeight="1">
      <c r="A35" s="5"/>
      <c r="B35" s="149" t="s">
        <v>1225</v>
      </c>
      <c r="C35" s="131"/>
      <c r="D35" s="124" t="s">
        <v>1220</v>
      </c>
      <c r="E35" s="124" t="s">
        <v>1221</v>
      </c>
      <c r="F35" s="118"/>
      <c r="G35" s="5"/>
    </row>
    <row r="36" spans="1:7" ht="13.7" customHeight="1">
      <c r="A36" s="5"/>
      <c r="B36" s="130"/>
      <c r="C36" s="131"/>
      <c r="D36" s="118"/>
      <c r="E36" s="141" t="s">
        <v>698</v>
      </c>
      <c r="F36" s="142"/>
      <c r="G36" s="5"/>
    </row>
    <row r="37" spans="1:7" ht="13.9" customHeight="1">
      <c r="A37" s="3" t="s">
        <v>699</v>
      </c>
      <c r="B37" s="141" t="s">
        <v>700</v>
      </c>
      <c r="C37" s="131"/>
      <c r="D37" s="118"/>
      <c r="E37" s="118"/>
      <c r="F37" s="118"/>
      <c r="G37" s="5"/>
    </row>
    <row r="38" spans="1:7" ht="13.7" customHeight="1">
      <c r="A38" s="5"/>
      <c r="B38" s="130"/>
      <c r="C38" s="131"/>
      <c r="D38" s="118"/>
      <c r="E38" s="141" t="s">
        <v>701</v>
      </c>
      <c r="F38" s="142"/>
      <c r="G38" s="5"/>
    </row>
    <row r="39" spans="1:7" ht="13.7" customHeight="1">
      <c r="A39" s="5"/>
      <c r="B39" s="130"/>
      <c r="C39" s="131"/>
      <c r="D39" s="118"/>
      <c r="E39" s="118"/>
      <c r="F39" s="118"/>
      <c r="G39" s="5"/>
    </row>
    <row r="40" spans="1:7" ht="13.9" customHeight="1">
      <c r="A40" s="3" t="s">
        <v>702</v>
      </c>
      <c r="B40" s="141" t="s">
        <v>703</v>
      </c>
      <c r="C40" s="147"/>
      <c r="D40" s="147"/>
      <c r="E40" s="147"/>
      <c r="F40" s="142"/>
      <c r="G40" s="5"/>
    </row>
    <row r="41" spans="1:7" ht="13.7" customHeight="1">
      <c r="A41" s="3" t="s">
        <v>704</v>
      </c>
      <c r="B41" s="136" t="s">
        <v>843</v>
      </c>
      <c r="C41" s="137"/>
      <c r="D41" s="138"/>
      <c r="E41" s="141" t="s">
        <v>706</v>
      </c>
      <c r="F41" s="142"/>
      <c r="G41" s="5"/>
    </row>
    <row r="42" spans="1:7" ht="13.9" customHeight="1">
      <c r="A42" s="3" t="s">
        <v>707</v>
      </c>
      <c r="B42" s="141" t="s">
        <v>708</v>
      </c>
      <c r="C42" s="147"/>
      <c r="D42" s="147"/>
      <c r="E42" s="147"/>
      <c r="F42" s="142"/>
      <c r="G42" s="5"/>
    </row>
  </sheetData>
  <mergeCells count="7">
    <mergeCell ref="E13:F13"/>
    <mergeCell ref="E9:F9"/>
    <mergeCell ref="B20:F20"/>
    <mergeCell ref="B18:F18"/>
    <mergeCell ref="B19:D19"/>
    <mergeCell ref="E19:F19"/>
    <mergeCell ref="E16:F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58"/>
  <sheetViews>
    <sheetView view="pageBreakPreview" topLeftCell="A118" zoomScale="130" zoomScaleSheetLayoutView="130" workbookViewId="0">
      <selection activeCell="B130" sqref="B130"/>
    </sheetView>
  </sheetViews>
  <sheetFormatPr defaultColWidth="9.140625" defaultRowHeight="13.5"/>
  <cols>
    <col min="1" max="1" width="12.7109375" style="252" customWidth="1"/>
    <col min="2" max="2" width="32.7109375" style="249" customWidth="1"/>
    <col min="3" max="3" width="8.7109375" style="252" customWidth="1"/>
    <col min="4" max="4" width="10.7109375" style="252" customWidth="1"/>
    <col min="5" max="5" width="10.7109375" style="265" customWidth="1"/>
    <col min="6" max="6" width="15.7109375" style="261" customWidth="1"/>
    <col min="7" max="7" width="20" style="253" bestFit="1" customWidth="1"/>
    <col min="8" max="8" width="13" style="249" bestFit="1" customWidth="1"/>
    <col min="9" max="9" width="14.42578125" style="249" bestFit="1" customWidth="1"/>
    <col min="10" max="10" width="9.140625" style="249"/>
    <col min="11" max="11" width="10.42578125" style="249" bestFit="1" customWidth="1"/>
    <col min="12" max="16384" width="9.140625" style="249"/>
  </cols>
  <sheetData>
    <row r="1" spans="1:7" ht="15.75">
      <c r="A1" s="857" t="s">
        <v>2806</v>
      </c>
      <c r="B1" s="857"/>
      <c r="C1" s="857"/>
      <c r="D1" s="857"/>
      <c r="E1" s="857"/>
      <c r="F1" s="857"/>
      <c r="G1" s="857"/>
    </row>
    <row r="2" spans="1:7" ht="20.25">
      <c r="A2" s="443"/>
      <c r="B2" s="443"/>
      <c r="C2" s="443"/>
      <c r="D2" s="443"/>
      <c r="E2" s="443"/>
      <c r="F2" s="443"/>
      <c r="G2" s="443"/>
    </row>
    <row r="3" spans="1:7" ht="16.5" customHeight="1">
      <c r="A3" s="444"/>
      <c r="B3" s="445"/>
      <c r="C3" s="444"/>
      <c r="D3" s="444"/>
      <c r="E3" s="446"/>
      <c r="F3" s="447"/>
      <c r="G3" s="448"/>
    </row>
    <row r="4" spans="1:7" ht="16.5" customHeight="1">
      <c r="A4" s="449" t="s">
        <v>2714</v>
      </c>
      <c r="B4" s="450" t="s">
        <v>2761</v>
      </c>
      <c r="C4" s="444"/>
      <c r="D4" s="444"/>
      <c r="E4" s="446"/>
      <c r="F4" s="447"/>
      <c r="G4" s="448"/>
    </row>
    <row r="5" spans="1:7" ht="16.5" customHeight="1">
      <c r="A5" s="451" t="s">
        <v>946</v>
      </c>
      <c r="B5" s="451" t="s">
        <v>947</v>
      </c>
      <c r="C5" s="451" t="s">
        <v>948</v>
      </c>
      <c r="D5" s="452" t="s">
        <v>949</v>
      </c>
      <c r="E5" s="453" t="s">
        <v>950</v>
      </c>
      <c r="F5" s="454" t="s">
        <v>2579</v>
      </c>
      <c r="G5" s="455" t="s">
        <v>2580</v>
      </c>
    </row>
    <row r="6" spans="1:7" ht="16.5" customHeight="1">
      <c r="A6" s="456" t="s">
        <v>671</v>
      </c>
      <c r="B6" s="457" t="s">
        <v>672</v>
      </c>
      <c r="C6" s="458"/>
      <c r="D6" s="459"/>
      <c r="E6" s="460"/>
      <c r="F6" s="461"/>
      <c r="G6" s="462"/>
    </row>
    <row r="7" spans="1:7" ht="16.5" customHeight="1">
      <c r="A7" s="458"/>
      <c r="B7" s="463" t="s">
        <v>673</v>
      </c>
      <c r="C7" s="458" t="s">
        <v>674</v>
      </c>
      <c r="D7" s="459" t="s">
        <v>675</v>
      </c>
      <c r="E7" s="460">
        <v>0.75</v>
      </c>
      <c r="F7" s="464">
        <f>'UPAD-BAHAN-ALAT Cetak'!I14</f>
        <v>100000</v>
      </c>
      <c r="G7" s="465">
        <f>F7*E7</f>
        <v>75000</v>
      </c>
    </row>
    <row r="8" spans="1:7" ht="16.5" customHeight="1">
      <c r="A8" s="458"/>
      <c r="B8" s="463" t="s">
        <v>683</v>
      </c>
      <c r="C8" s="458" t="s">
        <v>684</v>
      </c>
      <c r="D8" s="459" t="s">
        <v>675</v>
      </c>
      <c r="E8" s="460">
        <v>2.5000000000000001E-2</v>
      </c>
      <c r="F8" s="464">
        <f>'UPAD-BAHAN-ALAT Cetak'!I16</f>
        <v>140000</v>
      </c>
      <c r="G8" s="465">
        <f>F8*E8</f>
        <v>3500</v>
      </c>
    </row>
    <row r="9" spans="1:7" ht="16.5" customHeight="1">
      <c r="A9" s="458"/>
      <c r="B9" s="463"/>
      <c r="C9" s="458"/>
      <c r="D9" s="459"/>
      <c r="E9" s="849" t="s">
        <v>685</v>
      </c>
      <c r="F9" s="849"/>
      <c r="G9" s="465">
        <f>SUM(G7:G8)</f>
        <v>78500</v>
      </c>
    </row>
    <row r="10" spans="1:7" ht="16.5" customHeight="1">
      <c r="A10" s="456" t="s">
        <v>686</v>
      </c>
      <c r="B10" s="457" t="s">
        <v>687</v>
      </c>
      <c r="C10" s="458"/>
      <c r="D10" s="459"/>
      <c r="E10" s="460"/>
      <c r="F10" s="461"/>
      <c r="G10" s="465"/>
    </row>
    <row r="11" spans="1:7" ht="16.5" customHeight="1">
      <c r="A11" s="458"/>
      <c r="B11" s="463"/>
      <c r="C11" s="458"/>
      <c r="D11" s="459"/>
      <c r="E11" s="849" t="s">
        <v>698</v>
      </c>
      <c r="F11" s="849"/>
      <c r="G11" s="465"/>
    </row>
    <row r="12" spans="1:7" ht="16.5" customHeight="1">
      <c r="A12" s="456" t="s">
        <v>699</v>
      </c>
      <c r="B12" s="838" t="s">
        <v>2706</v>
      </c>
      <c r="C12" s="838"/>
      <c r="D12" s="838"/>
      <c r="E12" s="838"/>
      <c r="F12" s="838"/>
      <c r="G12" s="466">
        <f>G9+G11</f>
        <v>78500</v>
      </c>
    </row>
    <row r="13" spans="1:7" ht="16.5" customHeight="1">
      <c r="A13" s="456" t="s">
        <v>702</v>
      </c>
      <c r="B13" s="839" t="s">
        <v>705</v>
      </c>
      <c r="C13" s="839"/>
      <c r="D13" s="839"/>
      <c r="E13" s="838" t="s">
        <v>2713</v>
      </c>
      <c r="F13" s="838"/>
      <c r="G13" s="466">
        <f>G12*0.15</f>
        <v>11775</v>
      </c>
    </row>
    <row r="14" spans="1:7" ht="16.5" customHeight="1">
      <c r="A14" s="456" t="s">
        <v>704</v>
      </c>
      <c r="B14" s="838" t="s">
        <v>2707</v>
      </c>
      <c r="C14" s="838"/>
      <c r="D14" s="838"/>
      <c r="E14" s="838"/>
      <c r="F14" s="838"/>
      <c r="G14" s="467">
        <f>ROUND(SUM(G12:G13),2)</f>
        <v>90275</v>
      </c>
    </row>
    <row r="15" spans="1:7" ht="16.5" customHeight="1">
      <c r="A15" s="444"/>
      <c r="B15" s="445"/>
      <c r="C15" s="444"/>
      <c r="D15" s="444"/>
      <c r="E15" s="446"/>
      <c r="F15" s="447"/>
      <c r="G15" s="448"/>
    </row>
    <row r="16" spans="1:7" ht="16.5" customHeight="1">
      <c r="A16" s="468" t="s">
        <v>2715</v>
      </c>
      <c r="B16" s="469" t="s">
        <v>2588</v>
      </c>
      <c r="C16" s="470"/>
      <c r="D16" s="470"/>
      <c r="E16" s="471"/>
      <c r="F16" s="472"/>
      <c r="G16" s="473"/>
    </row>
    <row r="17" spans="1:7" ht="16.5" customHeight="1">
      <c r="A17" s="451" t="s">
        <v>946</v>
      </c>
      <c r="B17" s="451" t="s">
        <v>947</v>
      </c>
      <c r="C17" s="451" t="s">
        <v>948</v>
      </c>
      <c r="D17" s="451" t="s">
        <v>949</v>
      </c>
      <c r="E17" s="453" t="s">
        <v>950</v>
      </c>
      <c r="F17" s="474" t="s">
        <v>2579</v>
      </c>
      <c r="G17" s="475" t="s">
        <v>2580</v>
      </c>
    </row>
    <row r="18" spans="1:7" ht="16.5" customHeight="1">
      <c r="A18" s="456" t="s">
        <v>671</v>
      </c>
      <c r="B18" s="457" t="s">
        <v>672</v>
      </c>
      <c r="C18" s="458"/>
      <c r="D18" s="458"/>
      <c r="E18" s="460"/>
      <c r="F18" s="464"/>
      <c r="G18" s="465"/>
    </row>
    <row r="19" spans="1:7" ht="16.5" customHeight="1">
      <c r="A19" s="458"/>
      <c r="B19" s="463" t="s">
        <v>673</v>
      </c>
      <c r="C19" s="458" t="s">
        <v>674</v>
      </c>
      <c r="D19" s="458" t="s">
        <v>675</v>
      </c>
      <c r="E19" s="460">
        <v>0.5</v>
      </c>
      <c r="F19" s="464">
        <f>F7</f>
        <v>100000</v>
      </c>
      <c r="G19" s="465">
        <f>F19*E19</f>
        <v>50000</v>
      </c>
    </row>
    <row r="20" spans="1:7" ht="16.5" customHeight="1">
      <c r="A20" s="458"/>
      <c r="B20" s="463" t="s">
        <v>683</v>
      </c>
      <c r="C20" s="458" t="s">
        <v>684</v>
      </c>
      <c r="D20" s="458" t="s">
        <v>675</v>
      </c>
      <c r="E20" s="460">
        <v>0.05</v>
      </c>
      <c r="F20" s="464">
        <f>F8</f>
        <v>140000</v>
      </c>
      <c r="G20" s="465">
        <f>F20*E20</f>
        <v>7000</v>
      </c>
    </row>
    <row r="21" spans="1:7" ht="16.5" customHeight="1">
      <c r="A21" s="458"/>
      <c r="B21" s="463"/>
      <c r="C21" s="458"/>
      <c r="D21" s="458"/>
      <c r="E21" s="843" t="s">
        <v>685</v>
      </c>
      <c r="F21" s="843"/>
      <c r="G21" s="465">
        <f>SUM(G19:G20)</f>
        <v>57000</v>
      </c>
    </row>
    <row r="22" spans="1:7" ht="16.5" customHeight="1">
      <c r="A22" s="456" t="s">
        <v>686</v>
      </c>
      <c r="B22" s="457" t="s">
        <v>687</v>
      </c>
      <c r="C22" s="458"/>
      <c r="D22" s="458"/>
      <c r="E22" s="476"/>
      <c r="F22" s="477"/>
      <c r="G22" s="465"/>
    </row>
    <row r="23" spans="1:7" ht="16.5" customHeight="1">
      <c r="A23" s="458"/>
      <c r="B23" s="478"/>
      <c r="C23" s="479"/>
      <c r="D23" s="479"/>
      <c r="E23" s="841" t="s">
        <v>698</v>
      </c>
      <c r="F23" s="841"/>
      <c r="G23" s="465"/>
    </row>
    <row r="24" spans="1:7" ht="16.5" customHeight="1">
      <c r="A24" s="456" t="s">
        <v>699</v>
      </c>
      <c r="B24" s="838" t="s">
        <v>2706</v>
      </c>
      <c r="C24" s="838"/>
      <c r="D24" s="838"/>
      <c r="E24" s="838"/>
      <c r="F24" s="838"/>
      <c r="G24" s="466">
        <f>G21+G23</f>
        <v>57000</v>
      </c>
    </row>
    <row r="25" spans="1:7" ht="16.5" customHeight="1">
      <c r="A25" s="456" t="s">
        <v>702</v>
      </c>
      <c r="B25" s="839" t="s">
        <v>705</v>
      </c>
      <c r="C25" s="839"/>
      <c r="D25" s="839"/>
      <c r="E25" s="838" t="s">
        <v>2713</v>
      </c>
      <c r="F25" s="838"/>
      <c r="G25" s="466">
        <f>G24*0.15</f>
        <v>8550</v>
      </c>
    </row>
    <row r="26" spans="1:7" ht="16.5" customHeight="1">
      <c r="A26" s="456" t="s">
        <v>704</v>
      </c>
      <c r="B26" s="840" t="s">
        <v>2707</v>
      </c>
      <c r="C26" s="840"/>
      <c r="D26" s="840"/>
      <c r="E26" s="840"/>
      <c r="F26" s="840"/>
      <c r="G26" s="480">
        <f>ROUND(SUM(G24:G25),2)</f>
        <v>65550</v>
      </c>
    </row>
    <row r="27" spans="1:7" ht="16.5" customHeight="1">
      <c r="A27" s="444"/>
      <c r="B27" s="445"/>
      <c r="C27" s="444"/>
      <c r="D27" s="444"/>
      <c r="E27" s="446"/>
      <c r="F27" s="447"/>
      <c r="G27" s="448"/>
    </row>
    <row r="28" spans="1:7" ht="16.5" customHeight="1">
      <c r="A28" s="481" t="s">
        <v>2711</v>
      </c>
      <c r="B28" s="469" t="s">
        <v>2897</v>
      </c>
      <c r="C28" s="470"/>
      <c r="D28" s="470"/>
      <c r="E28" s="471"/>
      <c r="F28" s="472"/>
      <c r="G28" s="473"/>
    </row>
    <row r="29" spans="1:7" ht="16.5" customHeight="1">
      <c r="A29" s="451" t="s">
        <v>946</v>
      </c>
      <c r="B29" s="451" t="s">
        <v>947</v>
      </c>
      <c r="C29" s="451" t="s">
        <v>948</v>
      </c>
      <c r="D29" s="451" t="s">
        <v>949</v>
      </c>
      <c r="E29" s="453" t="s">
        <v>950</v>
      </c>
      <c r="F29" s="474" t="s">
        <v>2579</v>
      </c>
      <c r="G29" s="475" t="s">
        <v>2580</v>
      </c>
    </row>
    <row r="30" spans="1:7" ht="16.5" customHeight="1">
      <c r="A30" s="456" t="s">
        <v>671</v>
      </c>
      <c r="B30" s="457" t="s">
        <v>672</v>
      </c>
      <c r="C30" s="458"/>
      <c r="D30" s="458"/>
      <c r="E30" s="460"/>
      <c r="F30" s="464"/>
      <c r="G30" s="465"/>
    </row>
    <row r="31" spans="1:7" ht="16.5" customHeight="1">
      <c r="A31" s="458"/>
      <c r="B31" s="463" t="s">
        <v>673</v>
      </c>
      <c r="C31" s="458" t="s">
        <v>674</v>
      </c>
      <c r="D31" s="458" t="s">
        <v>675</v>
      </c>
      <c r="E31" s="482">
        <v>0.3</v>
      </c>
      <c r="F31" s="464">
        <f>F7</f>
        <v>100000</v>
      </c>
      <c r="G31" s="465">
        <f>F31*E31</f>
        <v>30000</v>
      </c>
    </row>
    <row r="32" spans="1:7" ht="16.5" customHeight="1">
      <c r="A32" s="458"/>
      <c r="B32" s="463" t="s">
        <v>683</v>
      </c>
      <c r="C32" s="458" t="s">
        <v>684</v>
      </c>
      <c r="D32" s="458" t="s">
        <v>675</v>
      </c>
      <c r="E32" s="482">
        <v>0.01</v>
      </c>
      <c r="F32" s="464">
        <f>F8</f>
        <v>140000</v>
      </c>
      <c r="G32" s="465">
        <f>F32*E32</f>
        <v>1400</v>
      </c>
    </row>
    <row r="33" spans="1:7" ht="16.5" customHeight="1">
      <c r="A33" s="458"/>
      <c r="B33" s="463"/>
      <c r="C33" s="458"/>
      <c r="D33" s="458"/>
      <c r="E33" s="843" t="s">
        <v>685</v>
      </c>
      <c r="F33" s="843"/>
      <c r="G33" s="465">
        <f>SUM(G31:G32)</f>
        <v>31400</v>
      </c>
    </row>
    <row r="34" spans="1:7" ht="16.5" customHeight="1">
      <c r="A34" s="456" t="s">
        <v>686</v>
      </c>
      <c r="B34" s="457" t="s">
        <v>687</v>
      </c>
      <c r="C34" s="458"/>
      <c r="D34" s="458"/>
      <c r="E34" s="476"/>
      <c r="F34" s="477"/>
      <c r="G34" s="465"/>
    </row>
    <row r="35" spans="1:7" ht="16.5" customHeight="1">
      <c r="A35" s="458"/>
      <c r="B35" s="483" t="s">
        <v>2682</v>
      </c>
      <c r="C35" s="458"/>
      <c r="D35" s="458"/>
      <c r="E35" s="482">
        <v>1.2</v>
      </c>
      <c r="F35" s="464">
        <f>'H. SUB'!G21</f>
        <v>184285.71428571426</v>
      </c>
      <c r="G35" s="465">
        <f>F35*E35</f>
        <v>221142.8571428571</v>
      </c>
    </row>
    <row r="36" spans="1:7" ht="16.5" customHeight="1">
      <c r="A36" s="458"/>
      <c r="B36" s="463"/>
      <c r="C36" s="458"/>
      <c r="D36" s="458"/>
      <c r="E36" s="841" t="s">
        <v>698</v>
      </c>
      <c r="F36" s="841"/>
      <c r="G36" s="465">
        <f>G35</f>
        <v>221142.8571428571</v>
      </c>
    </row>
    <row r="37" spans="1:7" ht="16.5" customHeight="1">
      <c r="A37" s="484" t="s">
        <v>699</v>
      </c>
      <c r="B37" s="853" t="s">
        <v>2706</v>
      </c>
      <c r="C37" s="853"/>
      <c r="D37" s="853"/>
      <c r="E37" s="853"/>
      <c r="F37" s="853"/>
      <c r="G37" s="485">
        <f>G33+G36</f>
        <v>252542.8571428571</v>
      </c>
    </row>
    <row r="38" spans="1:7" ht="16.5" customHeight="1">
      <c r="A38" s="456" t="s">
        <v>702</v>
      </c>
      <c r="B38" s="854" t="s">
        <v>705</v>
      </c>
      <c r="C38" s="854"/>
      <c r="D38" s="854"/>
      <c r="E38" s="840" t="s">
        <v>2713</v>
      </c>
      <c r="F38" s="840"/>
      <c r="G38" s="466">
        <f>G37*0.15</f>
        <v>37881.428571428565</v>
      </c>
    </row>
    <row r="39" spans="1:7" ht="16.5" customHeight="1">
      <c r="A39" s="456" t="s">
        <v>704</v>
      </c>
      <c r="B39" s="840" t="s">
        <v>2707</v>
      </c>
      <c r="C39" s="840"/>
      <c r="D39" s="840"/>
      <c r="E39" s="840"/>
      <c r="F39" s="840"/>
      <c r="G39" s="480">
        <f>ROUND(SUM(G37:G38),2)</f>
        <v>290424.28999999998</v>
      </c>
    </row>
    <row r="40" spans="1:7" ht="16.5" customHeight="1">
      <c r="A40" s="444"/>
      <c r="B40" s="445"/>
      <c r="C40" s="444"/>
      <c r="D40" s="444"/>
      <c r="E40" s="446"/>
      <c r="F40" s="447"/>
      <c r="G40" s="448"/>
    </row>
    <row r="41" spans="1:7" ht="16.5" customHeight="1">
      <c r="A41" s="481" t="s">
        <v>2902</v>
      </c>
      <c r="B41" s="469" t="s">
        <v>2901</v>
      </c>
      <c r="C41" s="470"/>
      <c r="D41" s="470"/>
      <c r="E41" s="471"/>
      <c r="F41" s="472"/>
      <c r="G41" s="473"/>
    </row>
    <row r="42" spans="1:7" ht="16.5" customHeight="1">
      <c r="A42" s="451" t="s">
        <v>946</v>
      </c>
      <c r="B42" s="451" t="s">
        <v>947</v>
      </c>
      <c r="C42" s="451" t="s">
        <v>948</v>
      </c>
      <c r="D42" s="451" t="s">
        <v>949</v>
      </c>
      <c r="E42" s="453" t="s">
        <v>950</v>
      </c>
      <c r="F42" s="474" t="s">
        <v>2579</v>
      </c>
      <c r="G42" s="475" t="s">
        <v>2580</v>
      </c>
    </row>
    <row r="43" spans="1:7" ht="16.5" customHeight="1">
      <c r="A43" s="456" t="s">
        <v>671</v>
      </c>
      <c r="B43" s="550" t="s">
        <v>672</v>
      </c>
      <c r="C43" s="458"/>
      <c r="D43" s="458"/>
      <c r="E43" s="460"/>
      <c r="F43" s="464"/>
      <c r="G43" s="465"/>
    </row>
    <row r="44" spans="1:7" ht="16.5" customHeight="1">
      <c r="A44" s="458"/>
      <c r="B44" s="551" t="s">
        <v>673</v>
      </c>
      <c r="C44" s="458" t="s">
        <v>674</v>
      </c>
      <c r="D44" s="458" t="s">
        <v>675</v>
      </c>
      <c r="E44" s="482">
        <v>0.3</v>
      </c>
      <c r="F44" s="464">
        <f>F31</f>
        <v>100000</v>
      </c>
      <c r="G44" s="465">
        <f>F44*E44</f>
        <v>30000</v>
      </c>
    </row>
    <row r="45" spans="1:7" ht="16.5" customHeight="1">
      <c r="A45" s="458"/>
      <c r="B45" s="551" t="s">
        <v>683</v>
      </c>
      <c r="C45" s="458" t="s">
        <v>684</v>
      </c>
      <c r="D45" s="458" t="s">
        <v>675</v>
      </c>
      <c r="E45" s="482">
        <v>0.01</v>
      </c>
      <c r="F45" s="464">
        <f>F32</f>
        <v>140000</v>
      </c>
      <c r="G45" s="465">
        <f>F45*E45</f>
        <v>1400</v>
      </c>
    </row>
    <row r="46" spans="1:7" ht="16.5" customHeight="1">
      <c r="A46" s="458"/>
      <c r="B46" s="551"/>
      <c r="C46" s="458"/>
      <c r="D46" s="458"/>
      <c r="E46" s="843" t="s">
        <v>685</v>
      </c>
      <c r="F46" s="843"/>
      <c r="G46" s="465">
        <f>SUM(G44:G45)</f>
        <v>31400</v>
      </c>
    </row>
    <row r="47" spans="1:7" ht="16.5" customHeight="1">
      <c r="A47" s="456" t="s">
        <v>686</v>
      </c>
      <c r="B47" s="550" t="s">
        <v>687</v>
      </c>
      <c r="C47" s="458"/>
      <c r="D47" s="458"/>
      <c r="E47" s="476"/>
      <c r="F47" s="477"/>
      <c r="G47" s="465"/>
    </row>
    <row r="48" spans="1:7" ht="16.5" customHeight="1">
      <c r="A48" s="458"/>
      <c r="B48" s="483" t="s">
        <v>2682</v>
      </c>
      <c r="C48" s="458"/>
      <c r="D48" s="458"/>
      <c r="E48" s="482">
        <v>1.2</v>
      </c>
      <c r="F48" s="464">
        <f>F35</f>
        <v>184285.71428571426</v>
      </c>
      <c r="G48" s="465">
        <f>F48*E48</f>
        <v>221142.8571428571</v>
      </c>
    </row>
    <row r="49" spans="1:7" ht="16.5" customHeight="1">
      <c r="A49" s="458"/>
      <c r="B49" s="551"/>
      <c r="C49" s="458"/>
      <c r="D49" s="458"/>
      <c r="E49" s="841" t="s">
        <v>698</v>
      </c>
      <c r="F49" s="841"/>
      <c r="G49" s="465">
        <f>G48</f>
        <v>221142.8571428571</v>
      </c>
    </row>
    <row r="50" spans="1:7" ht="16.5" customHeight="1">
      <c r="A50" s="484" t="s">
        <v>699</v>
      </c>
      <c r="B50" s="853" t="s">
        <v>2706</v>
      </c>
      <c r="C50" s="853"/>
      <c r="D50" s="853"/>
      <c r="E50" s="853"/>
      <c r="F50" s="853"/>
      <c r="G50" s="485">
        <f>G46+G49</f>
        <v>252542.8571428571</v>
      </c>
    </row>
    <row r="51" spans="1:7" ht="16.5" customHeight="1">
      <c r="A51" s="456" t="s">
        <v>702</v>
      </c>
      <c r="B51" s="854" t="s">
        <v>705</v>
      </c>
      <c r="C51" s="854"/>
      <c r="D51" s="854"/>
      <c r="E51" s="840" t="s">
        <v>2713</v>
      </c>
      <c r="F51" s="840"/>
      <c r="G51" s="466">
        <f>G50*0.15</f>
        <v>37881.428571428565</v>
      </c>
    </row>
    <row r="52" spans="1:7" ht="16.5" customHeight="1">
      <c r="A52" s="456" t="s">
        <v>704</v>
      </c>
      <c r="B52" s="840" t="s">
        <v>2707</v>
      </c>
      <c r="C52" s="840"/>
      <c r="D52" s="840"/>
      <c r="E52" s="840"/>
      <c r="F52" s="840"/>
      <c r="G52" s="480">
        <f>ROUND(SUM(G50:G51),2)</f>
        <v>290424.28999999998</v>
      </c>
    </row>
    <row r="53" spans="1:7" ht="16.5" customHeight="1">
      <c r="A53" s="444"/>
      <c r="B53" s="445"/>
      <c r="C53" s="444"/>
      <c r="D53" s="444"/>
      <c r="E53" s="446"/>
      <c r="F53" s="447"/>
      <c r="G53" s="448"/>
    </row>
    <row r="54" spans="1:7" ht="16.5" customHeight="1">
      <c r="A54" s="703" t="s">
        <v>3048</v>
      </c>
      <c r="B54" s="704" t="s">
        <v>3049</v>
      </c>
      <c r="C54" s="444"/>
      <c r="D54" s="444"/>
      <c r="E54" s="446"/>
      <c r="F54" s="447"/>
      <c r="G54" s="448"/>
    </row>
    <row r="55" spans="1:7" ht="16.5" customHeight="1">
      <c r="A55" s="451" t="s">
        <v>946</v>
      </c>
      <c r="B55" s="451" t="s">
        <v>947</v>
      </c>
      <c r="C55" s="451" t="s">
        <v>948</v>
      </c>
      <c r="D55" s="451" t="s">
        <v>949</v>
      </c>
      <c r="E55" s="453" t="s">
        <v>950</v>
      </c>
      <c r="F55" s="474" t="s">
        <v>2579</v>
      </c>
      <c r="G55" s="475" t="s">
        <v>2580</v>
      </c>
    </row>
    <row r="56" spans="1:7" ht="16.5" customHeight="1">
      <c r="A56" s="456" t="s">
        <v>671</v>
      </c>
      <c r="B56" s="705" t="s">
        <v>672</v>
      </c>
      <c r="C56" s="458"/>
      <c r="D56" s="458"/>
      <c r="E56" s="460"/>
      <c r="F56" s="464"/>
      <c r="G56" s="465"/>
    </row>
    <row r="57" spans="1:7" ht="16.5" customHeight="1">
      <c r="A57" s="459"/>
      <c r="B57" s="706" t="s">
        <v>673</v>
      </c>
      <c r="C57" s="513" t="s">
        <v>674</v>
      </c>
      <c r="D57" s="458" t="s">
        <v>675</v>
      </c>
      <c r="E57" s="460">
        <v>0.06</v>
      </c>
      <c r="F57" s="464">
        <f>'UPAD-BAHAN-ALAT Cetak'!I14</f>
        <v>100000</v>
      </c>
      <c r="G57" s="465">
        <f>E57*F57</f>
        <v>6000</v>
      </c>
    </row>
    <row r="58" spans="1:7" ht="16.5" customHeight="1">
      <c r="A58" s="459"/>
      <c r="B58" s="706" t="s">
        <v>683</v>
      </c>
      <c r="C58" s="513" t="s">
        <v>684</v>
      </c>
      <c r="D58" s="458" t="s">
        <v>675</v>
      </c>
      <c r="E58" s="460">
        <v>6.0000000000000001E-3</v>
      </c>
      <c r="F58" s="464">
        <f>'UPAD-BAHAN-ALAT Cetak'!I16</f>
        <v>140000</v>
      </c>
      <c r="G58" s="465">
        <f t="shared" ref="G58" si="0">E58*F58</f>
        <v>840</v>
      </c>
    </row>
    <row r="59" spans="1:7" ht="16.5" customHeight="1">
      <c r="A59" s="458"/>
      <c r="B59" s="707"/>
      <c r="C59" s="458"/>
      <c r="D59" s="458"/>
      <c r="E59" s="841" t="s">
        <v>685</v>
      </c>
      <c r="F59" s="841"/>
      <c r="G59" s="465">
        <f>SUM(G57:G58)</f>
        <v>6840</v>
      </c>
    </row>
    <row r="60" spans="1:7" ht="16.5" customHeight="1">
      <c r="A60" s="456" t="s">
        <v>686</v>
      </c>
      <c r="B60" s="705" t="s">
        <v>687</v>
      </c>
      <c r="C60" s="458"/>
      <c r="D60" s="458"/>
      <c r="E60" s="460"/>
      <c r="F60" s="464"/>
      <c r="G60" s="465"/>
    </row>
    <row r="61" spans="1:7" ht="16.5" customHeight="1">
      <c r="A61" s="458"/>
      <c r="B61" s="707"/>
      <c r="C61" s="458"/>
      <c r="D61" s="458"/>
      <c r="E61" s="855" t="s">
        <v>698</v>
      </c>
      <c r="F61" s="856"/>
      <c r="G61" s="465">
        <v>0</v>
      </c>
    </row>
    <row r="62" spans="1:7" ht="16.5" customHeight="1">
      <c r="A62" s="456" t="s">
        <v>699</v>
      </c>
      <c r="B62" s="862" t="s">
        <v>2706</v>
      </c>
      <c r="C62" s="863"/>
      <c r="D62" s="863"/>
      <c r="E62" s="863"/>
      <c r="F62" s="864"/>
      <c r="G62" s="466">
        <f>G59+G61</f>
        <v>6840</v>
      </c>
    </row>
    <row r="63" spans="1:7" ht="16.5" customHeight="1">
      <c r="A63" s="708" t="s">
        <v>702</v>
      </c>
      <c r="B63" s="839" t="s">
        <v>705</v>
      </c>
      <c r="C63" s="839"/>
      <c r="D63" s="839"/>
      <c r="E63" s="838" t="s">
        <v>2713</v>
      </c>
      <c r="F63" s="838"/>
      <c r="G63" s="466">
        <f>0.15*G62</f>
        <v>1026</v>
      </c>
    </row>
    <row r="64" spans="1:7" ht="16.5" customHeight="1">
      <c r="A64" s="713" t="s">
        <v>704</v>
      </c>
      <c r="B64" s="864" t="s">
        <v>2707</v>
      </c>
      <c r="C64" s="838"/>
      <c r="D64" s="838"/>
      <c r="E64" s="838"/>
      <c r="F64" s="838"/>
      <c r="G64" s="466">
        <f>G62+G63</f>
        <v>7866</v>
      </c>
    </row>
    <row r="65" spans="1:7" ht="16.5" customHeight="1">
      <c r="A65" s="444"/>
      <c r="B65" s="445"/>
      <c r="C65" s="444"/>
      <c r="D65" s="444"/>
      <c r="E65" s="446"/>
      <c r="F65" s="447"/>
      <c r="G65" s="448"/>
    </row>
    <row r="66" spans="1:7" ht="16.5" customHeight="1">
      <c r="A66" s="444"/>
      <c r="B66" s="445"/>
      <c r="C66" s="444"/>
      <c r="D66" s="444"/>
      <c r="E66" s="446"/>
      <c r="F66" s="447"/>
      <c r="G66" s="448"/>
    </row>
    <row r="67" spans="1:7" ht="16.5" customHeight="1">
      <c r="A67" s="481" t="s">
        <v>2718</v>
      </c>
      <c r="B67" s="450" t="s">
        <v>2772</v>
      </c>
      <c r="C67" s="444"/>
      <c r="D67" s="444"/>
      <c r="E67" s="446"/>
      <c r="F67" s="447"/>
      <c r="G67" s="448"/>
    </row>
    <row r="68" spans="1:7" ht="16.5" customHeight="1">
      <c r="A68" s="451" t="s">
        <v>946</v>
      </c>
      <c r="B68" s="451" t="s">
        <v>947</v>
      </c>
      <c r="C68" s="451" t="s">
        <v>948</v>
      </c>
      <c r="D68" s="451" t="s">
        <v>949</v>
      </c>
      <c r="E68" s="453" t="s">
        <v>950</v>
      </c>
      <c r="F68" s="474" t="s">
        <v>2579</v>
      </c>
      <c r="G68" s="475" t="s">
        <v>2580</v>
      </c>
    </row>
    <row r="69" spans="1:7" ht="16.5" customHeight="1">
      <c r="A69" s="456" t="s">
        <v>671</v>
      </c>
      <c r="B69" s="457" t="s">
        <v>672</v>
      </c>
      <c r="C69" s="458"/>
      <c r="D69" s="458"/>
      <c r="E69" s="460"/>
      <c r="F69" s="464"/>
      <c r="G69" s="465"/>
    </row>
    <row r="70" spans="1:7" ht="16.5" customHeight="1">
      <c r="A70" s="458"/>
      <c r="B70" s="463" t="s">
        <v>673</v>
      </c>
      <c r="C70" s="458" t="s">
        <v>674</v>
      </c>
      <c r="D70" s="458" t="s">
        <v>675</v>
      </c>
      <c r="E70" s="460">
        <v>1.2</v>
      </c>
      <c r="F70" s="464">
        <f>F57</f>
        <v>100000</v>
      </c>
      <c r="G70" s="465">
        <f>F70*E70</f>
        <v>120000</v>
      </c>
    </row>
    <row r="71" spans="1:7" ht="16.5" customHeight="1">
      <c r="A71" s="458"/>
      <c r="B71" s="463" t="s">
        <v>792</v>
      </c>
      <c r="C71" s="458" t="s">
        <v>678</v>
      </c>
      <c r="D71" s="458" t="s">
        <v>675</v>
      </c>
      <c r="E71" s="460">
        <v>0.2</v>
      </c>
      <c r="F71" s="464">
        <f>'UPAD-BAHAN-ALAT Cetak'!I15</f>
        <v>140000</v>
      </c>
      <c r="G71" s="465">
        <f>F71*E71</f>
        <v>28000</v>
      </c>
    </row>
    <row r="72" spans="1:7" ht="16.5" customHeight="1">
      <c r="A72" s="458"/>
      <c r="B72" s="463" t="s">
        <v>680</v>
      </c>
      <c r="C72" s="458" t="s">
        <v>681</v>
      </c>
      <c r="D72" s="458" t="s">
        <v>675</v>
      </c>
      <c r="E72" s="460">
        <v>0.02</v>
      </c>
      <c r="F72" s="464">
        <f>'UPAD-BAHAN-ALAT Cetak'!I17</f>
        <v>150000</v>
      </c>
      <c r="G72" s="465">
        <f>F72*E72</f>
        <v>3000</v>
      </c>
    </row>
    <row r="73" spans="1:7" ht="16.5" customHeight="1">
      <c r="A73" s="458"/>
      <c r="B73" s="463" t="s">
        <v>683</v>
      </c>
      <c r="C73" s="458" t="s">
        <v>684</v>
      </c>
      <c r="D73" s="458" t="s">
        <v>675</v>
      </c>
      <c r="E73" s="460">
        <v>0.06</v>
      </c>
      <c r="F73" s="464">
        <f t="shared" ref="F73" si="1">F58</f>
        <v>140000</v>
      </c>
      <c r="G73" s="465">
        <f>F73*E73</f>
        <v>8400</v>
      </c>
    </row>
    <row r="74" spans="1:7" ht="16.5" customHeight="1">
      <c r="A74" s="458"/>
      <c r="B74" s="463"/>
      <c r="C74" s="458"/>
      <c r="D74" s="458"/>
      <c r="E74" s="841" t="s">
        <v>685</v>
      </c>
      <c r="F74" s="841"/>
      <c r="G74" s="465">
        <f>SUM(G70:G73)</f>
        <v>159400</v>
      </c>
    </row>
    <row r="75" spans="1:7" ht="16.5" customHeight="1">
      <c r="A75" s="456" t="s">
        <v>686</v>
      </c>
      <c r="B75" s="457" t="s">
        <v>687</v>
      </c>
      <c r="C75" s="458"/>
      <c r="D75" s="458"/>
      <c r="E75" s="460"/>
      <c r="F75" s="464"/>
      <c r="G75" s="465"/>
    </row>
    <row r="76" spans="1:7" ht="16.5" customHeight="1">
      <c r="A76" s="458"/>
      <c r="B76" s="463" t="s">
        <v>726</v>
      </c>
      <c r="C76" s="458"/>
      <c r="D76" s="458" t="s">
        <v>756</v>
      </c>
      <c r="E76" s="460">
        <v>230</v>
      </c>
      <c r="F76" s="464">
        <f>'H. SUB'!G24</f>
        <v>1677.3809523809523</v>
      </c>
      <c r="G76" s="465">
        <f>F76*E76</f>
        <v>385797.61904761905</v>
      </c>
    </row>
    <row r="77" spans="1:7" ht="16.5" customHeight="1">
      <c r="A77" s="458"/>
      <c r="B77" s="463" t="s">
        <v>807</v>
      </c>
      <c r="C77" s="458"/>
      <c r="D77" s="458" t="s">
        <v>756</v>
      </c>
      <c r="E77" s="460">
        <v>893</v>
      </c>
      <c r="F77" s="464">
        <f>'H. SUB'!G18/1400</f>
        <v>184.86394557823127</v>
      </c>
      <c r="G77" s="465">
        <f>F77*E77</f>
        <v>165083.50340136053</v>
      </c>
    </row>
    <row r="78" spans="1:7" ht="16.5" customHeight="1">
      <c r="A78" s="458"/>
      <c r="B78" s="486" t="s">
        <v>816</v>
      </c>
      <c r="C78" s="458"/>
      <c r="D78" s="458" t="s">
        <v>756</v>
      </c>
      <c r="E78" s="460">
        <v>1027</v>
      </c>
      <c r="F78" s="464">
        <f>'H. SUB'!G19/1350</f>
        <v>255.02645502645501</v>
      </c>
      <c r="G78" s="465">
        <f>F78*E78</f>
        <v>261912.16931216931</v>
      </c>
    </row>
    <row r="79" spans="1:7" ht="16.5" customHeight="1">
      <c r="A79" s="458"/>
      <c r="B79" s="463" t="s">
        <v>817</v>
      </c>
      <c r="C79" s="458"/>
      <c r="D79" s="458" t="s">
        <v>697</v>
      </c>
      <c r="E79" s="460">
        <v>200</v>
      </c>
      <c r="F79" s="464">
        <f>'UPAD-BAHAN-ALAT Cetak'!I49</f>
        <v>100</v>
      </c>
      <c r="G79" s="465">
        <f>F79*E79</f>
        <v>20000</v>
      </c>
    </row>
    <row r="80" spans="1:7" ht="16.5" customHeight="1">
      <c r="A80" s="458"/>
      <c r="B80" s="463"/>
      <c r="C80" s="458"/>
      <c r="D80" s="458"/>
      <c r="E80" s="849" t="s">
        <v>698</v>
      </c>
      <c r="F80" s="849"/>
      <c r="G80" s="465">
        <f>SUM(G76:G79)</f>
        <v>832793.29176114895</v>
      </c>
    </row>
    <row r="81" spans="1:7" ht="16.5" customHeight="1">
      <c r="A81" s="456" t="s">
        <v>699</v>
      </c>
      <c r="B81" s="838" t="s">
        <v>2706</v>
      </c>
      <c r="C81" s="838"/>
      <c r="D81" s="838"/>
      <c r="E81" s="838"/>
      <c r="F81" s="838"/>
      <c r="G81" s="466">
        <f>G74+G80</f>
        <v>992193.29176114895</v>
      </c>
    </row>
    <row r="82" spans="1:7" ht="16.5" customHeight="1">
      <c r="A82" s="456" t="s">
        <v>702</v>
      </c>
      <c r="B82" s="839" t="s">
        <v>705</v>
      </c>
      <c r="C82" s="839"/>
      <c r="D82" s="839"/>
      <c r="E82" s="838" t="s">
        <v>2713</v>
      </c>
      <c r="F82" s="838"/>
      <c r="G82" s="466">
        <f>G81*0.15</f>
        <v>148828.99376417234</v>
      </c>
    </row>
    <row r="83" spans="1:7" ht="16.5" customHeight="1">
      <c r="A83" s="456" t="s">
        <v>704</v>
      </c>
      <c r="B83" s="838" t="s">
        <v>2707</v>
      </c>
      <c r="C83" s="838"/>
      <c r="D83" s="838"/>
      <c r="E83" s="838"/>
      <c r="F83" s="838"/>
      <c r="G83" s="466">
        <f>ROUND(SUM(G81:G82),2)</f>
        <v>1141022.29</v>
      </c>
    </row>
    <row r="84" spans="1:7" ht="16.5" customHeight="1">
      <c r="A84" s="444"/>
      <c r="B84" s="445"/>
      <c r="C84" s="444"/>
      <c r="D84" s="444"/>
      <c r="E84" s="446"/>
      <c r="F84" s="447"/>
      <c r="G84" s="448"/>
    </row>
    <row r="85" spans="1:7" ht="16.5" customHeight="1">
      <c r="A85" s="481" t="s">
        <v>2716</v>
      </c>
      <c r="B85" s="450" t="s">
        <v>2589</v>
      </c>
      <c r="C85" s="444"/>
      <c r="D85" s="444"/>
      <c r="E85" s="446"/>
      <c r="F85" s="447"/>
      <c r="G85" s="448"/>
    </row>
    <row r="86" spans="1:7" ht="16.5" customHeight="1">
      <c r="A86" s="451" t="s">
        <v>946</v>
      </c>
      <c r="B86" s="451" t="s">
        <v>947</v>
      </c>
      <c r="C86" s="451" t="s">
        <v>948</v>
      </c>
      <c r="D86" s="451" t="s">
        <v>949</v>
      </c>
      <c r="E86" s="453" t="s">
        <v>950</v>
      </c>
      <c r="F86" s="474" t="s">
        <v>2579</v>
      </c>
      <c r="G86" s="475" t="s">
        <v>2580</v>
      </c>
    </row>
    <row r="87" spans="1:7">
      <c r="A87" s="456" t="s">
        <v>671</v>
      </c>
      <c r="B87" s="457" t="s">
        <v>672</v>
      </c>
      <c r="C87" s="458"/>
      <c r="D87" s="458"/>
      <c r="E87" s="460"/>
      <c r="F87" s="464"/>
      <c r="G87" s="465"/>
    </row>
    <row r="88" spans="1:7">
      <c r="A88" s="458"/>
      <c r="B88" s="463" t="s">
        <v>673</v>
      </c>
      <c r="C88" s="458" t="s">
        <v>674</v>
      </c>
      <c r="D88" s="458" t="s">
        <v>675</v>
      </c>
      <c r="E88" s="460">
        <v>1.5</v>
      </c>
      <c r="F88" s="464">
        <f>F70</f>
        <v>100000</v>
      </c>
      <c r="G88" s="465">
        <f>F88*E88</f>
        <v>150000</v>
      </c>
    </row>
    <row r="89" spans="1:7">
      <c r="A89" s="458"/>
      <c r="B89" s="463" t="s">
        <v>792</v>
      </c>
      <c r="C89" s="458" t="s">
        <v>678</v>
      </c>
      <c r="D89" s="458" t="s">
        <v>675</v>
      </c>
      <c r="E89" s="460">
        <v>0.75</v>
      </c>
      <c r="F89" s="464">
        <f>'UPAD-BAHAN-ALAT Cetak'!I15</f>
        <v>140000</v>
      </c>
      <c r="G89" s="465">
        <f>F89*E89</f>
        <v>105000</v>
      </c>
    </row>
    <row r="90" spans="1:7">
      <c r="A90" s="458"/>
      <c r="B90" s="463" t="s">
        <v>680</v>
      </c>
      <c r="C90" s="458" t="s">
        <v>681</v>
      </c>
      <c r="D90" s="458" t="s">
        <v>675</v>
      </c>
      <c r="E90" s="460">
        <v>7.4999999999999997E-2</v>
      </c>
      <c r="F90" s="464">
        <f>'UPAD-BAHAN-ALAT Cetak'!I17</f>
        <v>150000</v>
      </c>
      <c r="G90" s="465">
        <f>F90*E90</f>
        <v>11250</v>
      </c>
    </row>
    <row r="91" spans="1:7">
      <c r="A91" s="458"/>
      <c r="B91" s="463" t="s">
        <v>683</v>
      </c>
      <c r="C91" s="458" t="s">
        <v>684</v>
      </c>
      <c r="D91" s="458" t="s">
        <v>675</v>
      </c>
      <c r="E91" s="460">
        <v>7.4999999999999997E-2</v>
      </c>
      <c r="F91" s="464">
        <f>F73</f>
        <v>140000</v>
      </c>
      <c r="G91" s="465">
        <f>F91*E91</f>
        <v>10500</v>
      </c>
    </row>
    <row r="92" spans="1:7">
      <c r="A92" s="458"/>
      <c r="B92" s="463"/>
      <c r="C92" s="458"/>
      <c r="D92" s="458"/>
      <c r="E92" s="841" t="s">
        <v>685</v>
      </c>
      <c r="F92" s="841"/>
      <c r="G92" s="465">
        <f>SUM(G88:G91)</f>
        <v>276750</v>
      </c>
    </row>
    <row r="93" spans="1:7">
      <c r="A93" s="456" t="s">
        <v>686</v>
      </c>
      <c r="B93" s="457" t="s">
        <v>687</v>
      </c>
      <c r="C93" s="458"/>
      <c r="D93" s="458"/>
      <c r="E93" s="460"/>
      <c r="F93" s="464"/>
      <c r="G93" s="465"/>
    </row>
    <row r="94" spans="1:7">
      <c r="A94" s="458"/>
      <c r="B94" s="463" t="s">
        <v>759</v>
      </c>
      <c r="C94" s="458"/>
      <c r="D94" s="458" t="s">
        <v>2582</v>
      </c>
      <c r="E94" s="460">
        <v>1.2</v>
      </c>
      <c r="F94" s="464">
        <f>'H. SUB'!G5</f>
        <v>344285.71428571426</v>
      </c>
      <c r="G94" s="465">
        <f>F94*E94</f>
        <v>413142.8571428571</v>
      </c>
    </row>
    <row r="95" spans="1:7">
      <c r="A95" s="458"/>
      <c r="B95" s="463" t="s">
        <v>794</v>
      </c>
      <c r="C95" s="458"/>
      <c r="D95" s="458" t="s">
        <v>690</v>
      </c>
      <c r="E95" s="460">
        <v>163</v>
      </c>
      <c r="F95" s="464">
        <f>F76</f>
        <v>1677.3809523809523</v>
      </c>
      <c r="G95" s="465">
        <f>F95*E95</f>
        <v>273413.09523809521</v>
      </c>
    </row>
    <row r="96" spans="1:7">
      <c r="A96" s="458"/>
      <c r="B96" s="463" t="s">
        <v>787</v>
      </c>
      <c r="C96" s="458"/>
      <c r="D96" s="458" t="s">
        <v>2582</v>
      </c>
      <c r="E96" s="460">
        <v>0.52</v>
      </c>
      <c r="F96" s="464">
        <f>F77</f>
        <v>184.86394557823127</v>
      </c>
      <c r="G96" s="465">
        <f>F96*E96</f>
        <v>96.129251700680257</v>
      </c>
    </row>
    <row r="97" spans="1:8">
      <c r="A97" s="458"/>
      <c r="B97" s="478"/>
      <c r="C97" s="479"/>
      <c r="D97" s="479"/>
      <c r="E97" s="841" t="s">
        <v>698</v>
      </c>
      <c r="F97" s="841"/>
      <c r="G97" s="465">
        <f>SUM(G94:G96)</f>
        <v>686652.08163265302</v>
      </c>
    </row>
    <row r="98" spans="1:8">
      <c r="A98" s="456" t="s">
        <v>699</v>
      </c>
      <c r="B98" s="838" t="s">
        <v>2706</v>
      </c>
      <c r="C98" s="838"/>
      <c r="D98" s="838"/>
      <c r="E98" s="838"/>
      <c r="F98" s="838"/>
      <c r="G98" s="466">
        <f>G92+G97</f>
        <v>963402.08163265302</v>
      </c>
    </row>
    <row r="99" spans="1:8">
      <c r="A99" s="456" t="s">
        <v>702</v>
      </c>
      <c r="B99" s="839" t="s">
        <v>705</v>
      </c>
      <c r="C99" s="839"/>
      <c r="D99" s="839"/>
      <c r="E99" s="838" t="s">
        <v>2713</v>
      </c>
      <c r="F99" s="838"/>
      <c r="G99" s="466">
        <f>G98*0.15</f>
        <v>144510.31224489794</v>
      </c>
    </row>
    <row r="100" spans="1:8">
      <c r="A100" s="456" t="s">
        <v>704</v>
      </c>
      <c r="B100" s="840" t="s">
        <v>2707</v>
      </c>
      <c r="C100" s="840"/>
      <c r="D100" s="840"/>
      <c r="E100" s="840"/>
      <c r="F100" s="840"/>
      <c r="G100" s="466">
        <f>ROUND(SUM(G98:G99),2)</f>
        <v>1107912.3899999999</v>
      </c>
    </row>
    <row r="101" spans="1:8">
      <c r="A101" s="444"/>
      <c r="B101" s="445"/>
      <c r="C101" s="444"/>
      <c r="D101" s="444"/>
      <c r="E101" s="446"/>
      <c r="F101" s="447"/>
      <c r="G101" s="448"/>
    </row>
    <row r="102" spans="1:8">
      <c r="A102" s="481" t="s">
        <v>2717</v>
      </c>
      <c r="B102" s="450" t="s">
        <v>2590</v>
      </c>
      <c r="C102" s="444"/>
      <c r="D102" s="444"/>
      <c r="E102" s="446"/>
      <c r="F102" s="447"/>
      <c r="G102" s="448"/>
    </row>
    <row r="103" spans="1:8">
      <c r="A103" s="451" t="s">
        <v>946</v>
      </c>
      <c r="B103" s="451" t="s">
        <v>947</v>
      </c>
      <c r="C103" s="451" t="s">
        <v>948</v>
      </c>
      <c r="D103" s="451" t="s">
        <v>949</v>
      </c>
      <c r="E103" s="453" t="s">
        <v>950</v>
      </c>
      <c r="F103" s="474" t="s">
        <v>2579</v>
      </c>
      <c r="G103" s="475" t="s">
        <v>2580</v>
      </c>
    </row>
    <row r="104" spans="1:8">
      <c r="A104" s="456" t="s">
        <v>671</v>
      </c>
      <c r="B104" s="457" t="s">
        <v>672</v>
      </c>
      <c r="C104" s="458"/>
      <c r="D104" s="458"/>
      <c r="E104" s="460"/>
      <c r="F104" s="464"/>
      <c r="G104" s="465"/>
    </row>
    <row r="105" spans="1:8">
      <c r="A105" s="458"/>
      <c r="B105" s="463" t="s">
        <v>673</v>
      </c>
      <c r="C105" s="458" t="s">
        <v>674</v>
      </c>
      <c r="D105" s="458" t="s">
        <v>675</v>
      </c>
      <c r="E105" s="460">
        <v>1.65</v>
      </c>
      <c r="F105" s="464">
        <f>F88</f>
        <v>100000</v>
      </c>
      <c r="G105" s="465">
        <f>F105*E105</f>
        <v>165000</v>
      </c>
    </row>
    <row r="106" spans="1:8">
      <c r="A106" s="458"/>
      <c r="B106" s="463" t="s">
        <v>792</v>
      </c>
      <c r="C106" s="458" t="s">
        <v>678</v>
      </c>
      <c r="D106" s="458" t="s">
        <v>675</v>
      </c>
      <c r="E106" s="460">
        <v>0.27500000000000002</v>
      </c>
      <c r="F106" s="464">
        <f>F89</f>
        <v>140000</v>
      </c>
      <c r="G106" s="465">
        <f>F106*E106</f>
        <v>38500</v>
      </c>
    </row>
    <row r="107" spans="1:8">
      <c r="A107" s="458"/>
      <c r="B107" s="463" t="s">
        <v>680</v>
      </c>
      <c r="C107" s="458" t="s">
        <v>681</v>
      </c>
      <c r="D107" s="458" t="s">
        <v>675</v>
      </c>
      <c r="E107" s="460">
        <v>2.8000000000000001E-2</v>
      </c>
      <c r="F107" s="464">
        <f>F90</f>
        <v>150000</v>
      </c>
      <c r="G107" s="465">
        <f>F107*E107</f>
        <v>4200</v>
      </c>
    </row>
    <row r="108" spans="1:8">
      <c r="A108" s="458"/>
      <c r="B108" s="463" t="s">
        <v>683</v>
      </c>
      <c r="C108" s="458" t="s">
        <v>684</v>
      </c>
      <c r="D108" s="458" t="s">
        <v>675</v>
      </c>
      <c r="E108" s="460">
        <v>8.3000000000000004E-2</v>
      </c>
      <c r="F108" s="464">
        <f>F91</f>
        <v>140000</v>
      </c>
      <c r="G108" s="465">
        <f>F108*E108</f>
        <v>11620</v>
      </c>
    </row>
    <row r="109" spans="1:8">
      <c r="A109" s="458"/>
      <c r="B109" s="463"/>
      <c r="C109" s="458"/>
      <c r="D109" s="458"/>
      <c r="E109" s="841" t="s">
        <v>685</v>
      </c>
      <c r="F109" s="841"/>
      <c r="G109" s="465">
        <f>SUM(G105:G108)</f>
        <v>219320</v>
      </c>
    </row>
    <row r="110" spans="1:8">
      <c r="A110" s="456" t="s">
        <v>686</v>
      </c>
      <c r="B110" s="457" t="s">
        <v>687</v>
      </c>
      <c r="C110" s="458"/>
      <c r="D110" s="458"/>
      <c r="E110" s="460"/>
      <c r="F110" s="464"/>
      <c r="G110" s="465"/>
    </row>
    <row r="111" spans="1:8">
      <c r="A111" s="458"/>
      <c r="B111" s="463" t="s">
        <v>726</v>
      </c>
      <c r="C111" s="458"/>
      <c r="D111" s="458" t="s">
        <v>756</v>
      </c>
      <c r="E111" s="460">
        <v>326</v>
      </c>
      <c r="F111" s="464">
        <f>F95</f>
        <v>1677.3809523809523</v>
      </c>
      <c r="G111" s="465">
        <f>F111*E111</f>
        <v>546826.19047619042</v>
      </c>
    </row>
    <row r="112" spans="1:8">
      <c r="A112" s="458"/>
      <c r="B112" s="463" t="s">
        <v>807</v>
      </c>
      <c r="C112" s="458"/>
      <c r="D112" s="458" t="s">
        <v>756</v>
      </c>
      <c r="E112" s="460">
        <v>760</v>
      </c>
      <c r="F112" s="464">
        <f>F77</f>
        <v>184.86394557823127</v>
      </c>
      <c r="G112" s="465">
        <f>F112*E112</f>
        <v>140496.59863945577</v>
      </c>
      <c r="H112" s="249">
        <f>339000/1450</f>
        <v>233.79310344827587</v>
      </c>
    </row>
    <row r="113" spans="1:8">
      <c r="A113" s="458"/>
      <c r="B113" s="463" t="s">
        <v>2633</v>
      </c>
      <c r="C113" s="458"/>
      <c r="D113" s="458" t="s">
        <v>756</v>
      </c>
      <c r="E113" s="460">
        <v>1029</v>
      </c>
      <c r="F113" s="464">
        <f>'H. SUB'!G12/1350</f>
        <v>366.13756613756613</v>
      </c>
      <c r="G113" s="465">
        <f>F113*E113</f>
        <v>376755.55555555556</v>
      </c>
      <c r="H113" s="689">
        <f>F113*1450</f>
        <v>530899.47089947085</v>
      </c>
    </row>
    <row r="114" spans="1:8">
      <c r="A114" s="458"/>
      <c r="B114" s="463" t="s">
        <v>817</v>
      </c>
      <c r="C114" s="458"/>
      <c r="D114" s="458" t="s">
        <v>697</v>
      </c>
      <c r="E114" s="460">
        <v>215</v>
      </c>
      <c r="F114" s="464">
        <f>F79</f>
        <v>100</v>
      </c>
      <c r="G114" s="465">
        <f>F114*E114</f>
        <v>21500</v>
      </c>
    </row>
    <row r="115" spans="1:8">
      <c r="A115" s="458"/>
      <c r="B115" s="478"/>
      <c r="C115" s="479"/>
      <c r="D115" s="479"/>
      <c r="E115" s="841" t="s">
        <v>698</v>
      </c>
      <c r="F115" s="841"/>
      <c r="G115" s="465">
        <f>SUM(G111:G114)</f>
        <v>1085578.3446712017</v>
      </c>
    </row>
    <row r="116" spans="1:8">
      <c r="A116" s="456" t="s">
        <v>699</v>
      </c>
      <c r="B116" s="838" t="s">
        <v>2706</v>
      </c>
      <c r="C116" s="838"/>
      <c r="D116" s="838"/>
      <c r="E116" s="838"/>
      <c r="F116" s="838"/>
      <c r="G116" s="466">
        <f>G109+G115</f>
        <v>1304898.3446712017</v>
      </c>
    </row>
    <row r="117" spans="1:8">
      <c r="A117" s="456" t="s">
        <v>702</v>
      </c>
      <c r="B117" s="839" t="s">
        <v>705</v>
      </c>
      <c r="C117" s="839"/>
      <c r="D117" s="839"/>
      <c r="E117" s="838" t="s">
        <v>2713</v>
      </c>
      <c r="F117" s="838"/>
      <c r="G117" s="466">
        <f>G116*0.15</f>
        <v>195734.75170068024</v>
      </c>
    </row>
    <row r="118" spans="1:8">
      <c r="A118" s="456" t="s">
        <v>704</v>
      </c>
      <c r="B118" s="840" t="s">
        <v>2707</v>
      </c>
      <c r="C118" s="840"/>
      <c r="D118" s="840"/>
      <c r="E118" s="840"/>
      <c r="F118" s="840"/>
      <c r="G118" s="466">
        <f>ROUND(SUM(G116:G117),2)</f>
        <v>1500633.1</v>
      </c>
    </row>
    <row r="119" spans="1:8">
      <c r="A119" s="444"/>
      <c r="B119" s="445"/>
      <c r="C119" s="444"/>
      <c r="D119" s="444"/>
      <c r="E119" s="446"/>
      <c r="F119" s="447"/>
      <c r="G119" s="448"/>
    </row>
    <row r="120" spans="1:8">
      <c r="A120" s="449" t="s">
        <v>3050</v>
      </c>
      <c r="B120" s="450" t="s">
        <v>3051</v>
      </c>
      <c r="C120" s="444"/>
      <c r="D120" s="444"/>
      <c r="E120" s="446"/>
      <c r="F120" s="447"/>
      <c r="G120" s="448"/>
    </row>
    <row r="121" spans="1:8">
      <c r="A121" s="451" t="s">
        <v>946</v>
      </c>
      <c r="B121" s="451" t="s">
        <v>947</v>
      </c>
      <c r="C121" s="451" t="s">
        <v>948</v>
      </c>
      <c r="D121" s="451" t="s">
        <v>949</v>
      </c>
      <c r="E121" s="453" t="s">
        <v>950</v>
      </c>
      <c r="F121" s="474" t="s">
        <v>2579</v>
      </c>
      <c r="G121" s="475" t="s">
        <v>2580</v>
      </c>
    </row>
    <row r="122" spans="1:8">
      <c r="A122" s="456" t="s">
        <v>671</v>
      </c>
      <c r="B122" s="457" t="s">
        <v>672</v>
      </c>
      <c r="C122" s="458"/>
      <c r="D122" s="458"/>
      <c r="E122" s="460"/>
      <c r="F122" s="464"/>
      <c r="G122" s="465"/>
    </row>
    <row r="123" spans="1:8">
      <c r="A123" s="458"/>
      <c r="B123" s="463" t="s">
        <v>673</v>
      </c>
      <c r="C123" s="458" t="s">
        <v>674</v>
      </c>
      <c r="D123" s="458" t="s">
        <v>675</v>
      </c>
      <c r="E123" s="460">
        <v>0.2</v>
      </c>
      <c r="F123" s="464">
        <f>F105</f>
        <v>100000</v>
      </c>
      <c r="G123" s="465">
        <f>F123*E123</f>
        <v>20000</v>
      </c>
    </row>
    <row r="124" spans="1:8">
      <c r="A124" s="458"/>
      <c r="B124" s="463" t="s">
        <v>677</v>
      </c>
      <c r="C124" s="458" t="s">
        <v>678</v>
      </c>
      <c r="D124" s="458" t="s">
        <v>675</v>
      </c>
      <c r="E124" s="460">
        <v>0.1</v>
      </c>
      <c r="F124" s="464">
        <f>F106</f>
        <v>140000</v>
      </c>
      <c r="G124" s="465">
        <f>F124*E124</f>
        <v>14000</v>
      </c>
    </row>
    <row r="125" spans="1:8">
      <c r="A125" s="458"/>
      <c r="B125" s="463" t="s">
        <v>680</v>
      </c>
      <c r="C125" s="458" t="s">
        <v>681</v>
      </c>
      <c r="D125" s="458" t="s">
        <v>675</v>
      </c>
      <c r="E125" s="460">
        <v>0.01</v>
      </c>
      <c r="F125" s="464">
        <f>F107</f>
        <v>150000</v>
      </c>
      <c r="G125" s="465">
        <f>F125*E125</f>
        <v>1500</v>
      </c>
    </row>
    <row r="126" spans="1:8">
      <c r="A126" s="458"/>
      <c r="B126" s="463" t="s">
        <v>683</v>
      </c>
      <c r="C126" s="458" t="s">
        <v>684</v>
      </c>
      <c r="D126" s="458" t="s">
        <v>675</v>
      </c>
      <c r="E126" s="460">
        <v>0.02</v>
      </c>
      <c r="F126" s="464">
        <f>F108</f>
        <v>140000</v>
      </c>
      <c r="G126" s="465">
        <f>F126*E126</f>
        <v>2800</v>
      </c>
    </row>
    <row r="127" spans="1:8">
      <c r="A127" s="458"/>
      <c r="B127" s="463"/>
      <c r="C127" s="458"/>
      <c r="D127" s="458"/>
      <c r="E127" s="841" t="s">
        <v>685</v>
      </c>
      <c r="F127" s="841"/>
      <c r="G127" s="465">
        <f>SUM(G123:G126)</f>
        <v>38300</v>
      </c>
    </row>
    <row r="128" spans="1:8">
      <c r="A128" s="456" t="s">
        <v>686</v>
      </c>
      <c r="B128" s="457" t="s">
        <v>687</v>
      </c>
      <c r="C128" s="458"/>
      <c r="D128" s="458"/>
      <c r="E128" s="460"/>
      <c r="F128" s="464"/>
      <c r="G128" s="465"/>
    </row>
    <row r="129" spans="1:7">
      <c r="A129" s="458"/>
      <c r="B129" s="463" t="s">
        <v>3063</v>
      </c>
      <c r="C129" s="458"/>
      <c r="D129" s="458" t="s">
        <v>710</v>
      </c>
      <c r="E129" s="460">
        <v>0.128</v>
      </c>
      <c r="F129" s="464">
        <f>'H. SUB'!G23</f>
        <v>201086.17142857143</v>
      </c>
      <c r="G129" s="465">
        <f>F129*E129</f>
        <v>25739.029942857142</v>
      </c>
    </row>
    <row r="130" spans="1:7">
      <c r="A130" s="458"/>
      <c r="B130" s="463" t="s">
        <v>3052</v>
      </c>
      <c r="C130" s="458"/>
      <c r="D130" s="458" t="s">
        <v>2582</v>
      </c>
      <c r="E130" s="460">
        <v>5.0000000000000001E-3</v>
      </c>
      <c r="F130" s="464">
        <f>'H. SUB'!G11</f>
        <v>2241904.7619047621</v>
      </c>
      <c r="G130" s="465">
        <f>F130*E130</f>
        <v>11209.523809523811</v>
      </c>
    </row>
    <row r="131" spans="1:7">
      <c r="A131" s="458"/>
      <c r="B131" s="463" t="s">
        <v>3053</v>
      </c>
      <c r="C131" s="458"/>
      <c r="D131" s="458" t="s">
        <v>756</v>
      </c>
      <c r="E131" s="460">
        <v>0.15</v>
      </c>
      <c r="F131" s="464">
        <f>'H. SUB'!G16</f>
        <v>26052.380952380954</v>
      </c>
      <c r="G131" s="465">
        <f>F131*E131</f>
        <v>3907.8571428571431</v>
      </c>
    </row>
    <row r="132" spans="1:7">
      <c r="A132" s="458"/>
      <c r="B132" s="463"/>
      <c r="C132" s="458"/>
      <c r="D132" s="458"/>
      <c r="E132" s="843" t="s">
        <v>698</v>
      </c>
      <c r="F132" s="843"/>
      <c r="G132" s="465">
        <f>SUM(G129:G131)/2</f>
        <v>20428.20544761905</v>
      </c>
    </row>
    <row r="133" spans="1:7">
      <c r="A133" s="456" t="s">
        <v>699</v>
      </c>
      <c r="B133" s="844" t="s">
        <v>2706</v>
      </c>
      <c r="C133" s="844"/>
      <c r="D133" s="844"/>
      <c r="E133" s="844"/>
      <c r="F133" s="844"/>
      <c r="G133" s="466">
        <f>G127+G132</f>
        <v>58728.205447619053</v>
      </c>
    </row>
    <row r="134" spans="1:7">
      <c r="A134" s="456" t="s">
        <v>702</v>
      </c>
      <c r="B134" s="839" t="s">
        <v>705</v>
      </c>
      <c r="C134" s="839"/>
      <c r="D134" s="839"/>
      <c r="E134" s="838" t="s">
        <v>2713</v>
      </c>
      <c r="F134" s="838"/>
      <c r="G134" s="466">
        <f>G133*0.15</f>
        <v>8809.2308171428576</v>
      </c>
    </row>
    <row r="135" spans="1:7">
      <c r="A135" s="456" t="s">
        <v>704</v>
      </c>
      <c r="B135" s="840" t="s">
        <v>2707</v>
      </c>
      <c r="C135" s="840"/>
      <c r="D135" s="840"/>
      <c r="E135" s="840"/>
      <c r="F135" s="840"/>
      <c r="G135" s="466">
        <f>ROUND(SUM(G133:G134),2)</f>
        <v>67537.440000000002</v>
      </c>
    </row>
    <row r="136" spans="1:7">
      <c r="A136" s="444"/>
      <c r="B136" s="445"/>
      <c r="C136" s="444"/>
      <c r="D136" s="444"/>
      <c r="E136" s="446"/>
      <c r="F136" s="447"/>
      <c r="G136" s="448"/>
    </row>
    <row r="137" spans="1:7">
      <c r="A137" s="468" t="s">
        <v>2769</v>
      </c>
      <c r="B137" s="469" t="s">
        <v>2770</v>
      </c>
      <c r="C137" s="470"/>
      <c r="D137" s="470"/>
      <c r="E137" s="471"/>
      <c r="F137" s="472"/>
      <c r="G137" s="473"/>
    </row>
    <row r="138" spans="1:7">
      <c r="A138" s="451" t="s">
        <v>946</v>
      </c>
      <c r="B138" s="451" t="s">
        <v>947</v>
      </c>
      <c r="C138" s="451" t="s">
        <v>948</v>
      </c>
      <c r="D138" s="451" t="s">
        <v>949</v>
      </c>
      <c r="E138" s="453" t="s">
        <v>950</v>
      </c>
      <c r="F138" s="474" t="s">
        <v>2579</v>
      </c>
      <c r="G138" s="475" t="s">
        <v>2580</v>
      </c>
    </row>
    <row r="139" spans="1:7">
      <c r="A139" s="456" t="s">
        <v>671</v>
      </c>
      <c r="B139" s="457" t="s">
        <v>672</v>
      </c>
      <c r="C139" s="458"/>
      <c r="D139" s="458"/>
      <c r="E139" s="460"/>
      <c r="F139" s="464"/>
      <c r="G139" s="465"/>
    </row>
    <row r="140" spans="1:7">
      <c r="A140" s="458"/>
      <c r="B140" s="463" t="s">
        <v>673</v>
      </c>
      <c r="C140" s="458" t="s">
        <v>674</v>
      </c>
      <c r="D140" s="458" t="s">
        <v>675</v>
      </c>
      <c r="E140" s="460">
        <v>0.66</v>
      </c>
      <c r="F140" s="464">
        <f>F123</f>
        <v>100000</v>
      </c>
      <c r="G140" s="465">
        <f>F140*E140</f>
        <v>66000</v>
      </c>
    </row>
    <row r="141" spans="1:7">
      <c r="A141" s="458"/>
      <c r="B141" s="463" t="s">
        <v>677</v>
      </c>
      <c r="C141" s="458" t="s">
        <v>678</v>
      </c>
      <c r="D141" s="458" t="s">
        <v>675</v>
      </c>
      <c r="E141" s="460">
        <v>0.33</v>
      </c>
      <c r="F141" s="464">
        <f>F124</f>
        <v>140000</v>
      </c>
      <c r="G141" s="465">
        <f>F141*E141</f>
        <v>46200</v>
      </c>
    </row>
    <row r="142" spans="1:7">
      <c r="A142" s="458"/>
      <c r="B142" s="463" t="s">
        <v>680</v>
      </c>
      <c r="C142" s="458" t="s">
        <v>681</v>
      </c>
      <c r="D142" s="458" t="s">
        <v>675</v>
      </c>
      <c r="E142" s="460">
        <v>3.3000000000000002E-2</v>
      </c>
      <c r="F142" s="464">
        <f>F125</f>
        <v>150000</v>
      </c>
      <c r="G142" s="465">
        <f>F142*E142</f>
        <v>4950</v>
      </c>
    </row>
    <row r="143" spans="1:7">
      <c r="A143" s="458"/>
      <c r="B143" s="463" t="s">
        <v>683</v>
      </c>
      <c r="C143" s="458" t="s">
        <v>684</v>
      </c>
      <c r="D143" s="458" t="s">
        <v>675</v>
      </c>
      <c r="E143" s="460">
        <v>3.3000000000000002E-2</v>
      </c>
      <c r="F143" s="464">
        <f>F126</f>
        <v>140000</v>
      </c>
      <c r="G143" s="465">
        <f>F143*E143</f>
        <v>4620</v>
      </c>
    </row>
    <row r="144" spans="1:7">
      <c r="A144" s="458"/>
      <c r="B144" s="463"/>
      <c r="C144" s="458"/>
      <c r="D144" s="458"/>
      <c r="E144" s="841" t="s">
        <v>685</v>
      </c>
      <c r="F144" s="841"/>
      <c r="G144" s="465">
        <f>SUM(G140:G143)</f>
        <v>121770</v>
      </c>
    </row>
    <row r="145" spans="1:7">
      <c r="A145" s="456" t="s">
        <v>686</v>
      </c>
      <c r="B145" s="457" t="s">
        <v>687</v>
      </c>
      <c r="C145" s="458"/>
      <c r="D145" s="458"/>
      <c r="E145" s="460"/>
      <c r="F145" s="464"/>
      <c r="G145" s="465"/>
    </row>
    <row r="146" spans="1:7">
      <c r="A146" s="458"/>
      <c r="B146" s="463" t="s">
        <v>830</v>
      </c>
      <c r="C146" s="458"/>
      <c r="D146" s="458" t="s">
        <v>2582</v>
      </c>
      <c r="E146" s="460">
        <v>0.04</v>
      </c>
      <c r="F146" s="464">
        <f>F129</f>
        <v>201086.17142857143</v>
      </c>
      <c r="G146" s="465">
        <f t="shared" ref="G146:G151" si="2">F146*E146</f>
        <v>8043.446857142857</v>
      </c>
    </row>
    <row r="147" spans="1:7">
      <c r="A147" s="458"/>
      <c r="B147" s="463" t="s">
        <v>834</v>
      </c>
      <c r="C147" s="458"/>
      <c r="D147" s="458" t="s">
        <v>756</v>
      </c>
      <c r="E147" s="460">
        <v>0.4</v>
      </c>
      <c r="F147" s="464">
        <f>F130</f>
        <v>2241904.7619047621</v>
      </c>
      <c r="G147" s="465">
        <f t="shared" si="2"/>
        <v>896761.90476190485</v>
      </c>
    </row>
    <row r="148" spans="1:7">
      <c r="A148" s="458"/>
      <c r="B148" s="463" t="s">
        <v>831</v>
      </c>
      <c r="C148" s="458"/>
      <c r="D148" s="458" t="s">
        <v>697</v>
      </c>
      <c r="E148" s="460">
        <v>0.2</v>
      </c>
      <c r="F148" s="464">
        <f>F131</f>
        <v>26052.380952380954</v>
      </c>
      <c r="G148" s="465">
        <f t="shared" si="2"/>
        <v>5210.4761904761908</v>
      </c>
    </row>
    <row r="149" spans="1:7">
      <c r="A149" s="458"/>
      <c r="B149" s="463" t="s">
        <v>2648</v>
      </c>
      <c r="C149" s="458"/>
      <c r="D149" s="458" t="s">
        <v>2582</v>
      </c>
      <c r="E149" s="460">
        <v>1.4999999999999999E-2</v>
      </c>
      <c r="F149" s="464">
        <f>F146</f>
        <v>201086.17142857143</v>
      </c>
      <c r="G149" s="465">
        <f t="shared" si="2"/>
        <v>3016.2925714285711</v>
      </c>
    </row>
    <row r="150" spans="1:7">
      <c r="A150" s="458"/>
      <c r="B150" s="463" t="s">
        <v>2762</v>
      </c>
      <c r="C150" s="458"/>
      <c r="D150" s="458" t="s">
        <v>710</v>
      </c>
      <c r="E150" s="460">
        <v>0.35</v>
      </c>
      <c r="F150" s="464">
        <f>'H. SUB'!G23</f>
        <v>201086.17142857143</v>
      </c>
      <c r="G150" s="465">
        <f t="shared" si="2"/>
        <v>70380.159999999989</v>
      </c>
    </row>
    <row r="151" spans="1:7">
      <c r="A151" s="458"/>
      <c r="B151" s="486" t="s">
        <v>2643</v>
      </c>
      <c r="C151" s="458"/>
      <c r="D151" s="458" t="s">
        <v>688</v>
      </c>
      <c r="E151" s="487">
        <v>2</v>
      </c>
      <c r="F151" s="464">
        <v>20000</v>
      </c>
      <c r="G151" s="465">
        <f t="shared" si="2"/>
        <v>40000</v>
      </c>
    </row>
    <row r="152" spans="1:7">
      <c r="A152" s="479"/>
      <c r="B152" s="478"/>
      <c r="C152" s="479"/>
      <c r="D152" s="479"/>
      <c r="E152" s="858" t="s">
        <v>698</v>
      </c>
      <c r="F152" s="858"/>
      <c r="G152" s="488">
        <f>SUM(G146:G151)</f>
        <v>1023412.2803809525</v>
      </c>
    </row>
    <row r="153" spans="1:7">
      <c r="A153" s="458"/>
      <c r="B153" s="463"/>
      <c r="C153" s="458"/>
      <c r="D153" s="458"/>
      <c r="E153" s="463" t="s">
        <v>2771</v>
      </c>
      <c r="F153" s="463"/>
      <c r="G153" s="465">
        <f>G152*0.5</f>
        <v>511706.14019047626</v>
      </c>
    </row>
    <row r="154" spans="1:7">
      <c r="A154" s="456" t="s">
        <v>699</v>
      </c>
      <c r="B154" s="838" t="s">
        <v>2706</v>
      </c>
      <c r="C154" s="838"/>
      <c r="D154" s="838"/>
      <c r="E154" s="838"/>
      <c r="F154" s="838"/>
      <c r="G154" s="466">
        <f>G144+G153</f>
        <v>633476.14019047632</v>
      </c>
    </row>
    <row r="155" spans="1:7">
      <c r="A155" s="456" t="s">
        <v>702</v>
      </c>
      <c r="B155" s="839" t="s">
        <v>705</v>
      </c>
      <c r="C155" s="839"/>
      <c r="D155" s="839"/>
      <c r="E155" s="838" t="s">
        <v>2713</v>
      </c>
      <c r="F155" s="838"/>
      <c r="G155" s="466">
        <f>G154*0.15</f>
        <v>95021.421028571451</v>
      </c>
    </row>
    <row r="156" spans="1:7">
      <c r="A156" s="456" t="s">
        <v>704</v>
      </c>
      <c r="B156" s="840" t="s">
        <v>2707</v>
      </c>
      <c r="C156" s="840"/>
      <c r="D156" s="840"/>
      <c r="E156" s="840"/>
      <c r="F156" s="840"/>
      <c r="G156" s="466">
        <f>ROUND(SUM(G154:G155),2)</f>
        <v>728497.56</v>
      </c>
    </row>
    <row r="157" spans="1:7">
      <c r="A157" s="444"/>
      <c r="B157" s="445"/>
      <c r="C157" s="444"/>
      <c r="D157" s="444"/>
      <c r="E157" s="446"/>
      <c r="F157" s="447"/>
      <c r="G157" s="448"/>
    </row>
    <row r="158" spans="1:7">
      <c r="A158" s="481" t="s">
        <v>2775</v>
      </c>
      <c r="B158" s="450" t="s">
        <v>2776</v>
      </c>
      <c r="C158" s="444"/>
      <c r="D158" s="444"/>
      <c r="E158" s="446"/>
      <c r="F158" s="447"/>
      <c r="G158" s="448"/>
    </row>
    <row r="159" spans="1:7">
      <c r="A159" s="451" t="s">
        <v>946</v>
      </c>
      <c r="B159" s="451" t="s">
        <v>947</v>
      </c>
      <c r="C159" s="451" t="s">
        <v>948</v>
      </c>
      <c r="D159" s="451" t="s">
        <v>949</v>
      </c>
      <c r="E159" s="453" t="s">
        <v>950</v>
      </c>
      <c r="F159" s="474" t="s">
        <v>2579</v>
      </c>
      <c r="G159" s="475" t="s">
        <v>2580</v>
      </c>
    </row>
    <row r="160" spans="1:7">
      <c r="A160" s="456" t="s">
        <v>671</v>
      </c>
      <c r="B160" s="457" t="s">
        <v>672</v>
      </c>
      <c r="C160" s="458"/>
      <c r="D160" s="458"/>
      <c r="E160" s="460"/>
      <c r="F160" s="464"/>
      <c r="G160" s="465"/>
    </row>
    <row r="161" spans="1:7">
      <c r="A161" s="458"/>
      <c r="B161" s="463" t="s">
        <v>673</v>
      </c>
      <c r="C161" s="458" t="s">
        <v>674</v>
      </c>
      <c r="D161" s="458" t="s">
        <v>675</v>
      </c>
      <c r="E161" s="460">
        <v>0.66</v>
      </c>
      <c r="F161" s="464">
        <f>F140</f>
        <v>100000</v>
      </c>
      <c r="G161" s="465">
        <f>F161*E161</f>
        <v>66000</v>
      </c>
    </row>
    <row r="162" spans="1:7">
      <c r="A162" s="458"/>
      <c r="B162" s="463" t="s">
        <v>677</v>
      </c>
      <c r="C162" s="458" t="s">
        <v>678</v>
      </c>
      <c r="D162" s="458" t="s">
        <v>675</v>
      </c>
      <c r="E162" s="460">
        <v>0.33</v>
      </c>
      <c r="F162" s="464">
        <f>F141</f>
        <v>140000</v>
      </c>
      <c r="G162" s="465">
        <f>F162*E162</f>
        <v>46200</v>
      </c>
    </row>
    <row r="163" spans="1:7">
      <c r="A163" s="458"/>
      <c r="B163" s="463" t="s">
        <v>680</v>
      </c>
      <c r="C163" s="458" t="s">
        <v>681</v>
      </c>
      <c r="D163" s="458" t="s">
        <v>675</v>
      </c>
      <c r="E163" s="460">
        <v>3.3000000000000002E-2</v>
      </c>
      <c r="F163" s="464">
        <f>F142</f>
        <v>150000</v>
      </c>
      <c r="G163" s="465">
        <f>F163*E163</f>
        <v>4950</v>
      </c>
    </row>
    <row r="164" spans="1:7">
      <c r="A164" s="458"/>
      <c r="B164" s="463" t="s">
        <v>683</v>
      </c>
      <c r="C164" s="458" t="s">
        <v>684</v>
      </c>
      <c r="D164" s="458" t="s">
        <v>675</v>
      </c>
      <c r="E164" s="460">
        <v>3.3000000000000002E-2</v>
      </c>
      <c r="F164" s="464">
        <f>F143</f>
        <v>140000</v>
      </c>
      <c r="G164" s="465">
        <f>F164*E164</f>
        <v>4620</v>
      </c>
    </row>
    <row r="165" spans="1:7">
      <c r="A165" s="458"/>
      <c r="B165" s="463"/>
      <c r="C165" s="458"/>
      <c r="D165" s="458"/>
      <c r="E165" s="841" t="s">
        <v>685</v>
      </c>
      <c r="F165" s="841"/>
      <c r="G165" s="465">
        <f>SUM(G161:G164)</f>
        <v>121770</v>
      </c>
    </row>
    <row r="166" spans="1:7">
      <c r="A166" s="456" t="s">
        <v>686</v>
      </c>
      <c r="B166" s="457" t="s">
        <v>687</v>
      </c>
      <c r="C166" s="458"/>
      <c r="D166" s="458"/>
      <c r="E166" s="460"/>
      <c r="F166" s="464"/>
      <c r="G166" s="465"/>
    </row>
    <row r="167" spans="1:7">
      <c r="A167" s="458"/>
      <c r="B167" s="463" t="s">
        <v>830</v>
      </c>
      <c r="C167" s="458"/>
      <c r="D167" s="458" t="s">
        <v>2582</v>
      </c>
      <c r="E167" s="460">
        <v>0.04</v>
      </c>
      <c r="F167" s="464">
        <f>F146</f>
        <v>201086.17142857143</v>
      </c>
      <c r="G167" s="465">
        <f t="shared" ref="G167:G172" si="3">F167*E167</f>
        <v>8043.446857142857</v>
      </c>
    </row>
    <row r="168" spans="1:7">
      <c r="A168" s="458"/>
      <c r="B168" s="463" t="s">
        <v>834</v>
      </c>
      <c r="C168" s="458"/>
      <c r="D168" s="458" t="s">
        <v>756</v>
      </c>
      <c r="E168" s="460">
        <v>0.4</v>
      </c>
      <c r="F168" s="464">
        <f>F147</f>
        <v>2241904.7619047621</v>
      </c>
      <c r="G168" s="465">
        <f t="shared" si="3"/>
        <v>896761.90476190485</v>
      </c>
    </row>
    <row r="169" spans="1:7">
      <c r="A169" s="458"/>
      <c r="B169" s="463" t="s">
        <v>831</v>
      </c>
      <c r="C169" s="458"/>
      <c r="D169" s="458" t="s">
        <v>697</v>
      </c>
      <c r="E169" s="460">
        <v>0.2</v>
      </c>
      <c r="F169" s="464">
        <f>F148</f>
        <v>26052.380952380954</v>
      </c>
      <c r="G169" s="465">
        <f t="shared" si="3"/>
        <v>5210.4761904761908</v>
      </c>
    </row>
    <row r="170" spans="1:7">
      <c r="A170" s="458"/>
      <c r="B170" s="463" t="s">
        <v>2648</v>
      </c>
      <c r="C170" s="458"/>
      <c r="D170" s="458" t="s">
        <v>2582</v>
      </c>
      <c r="E170" s="460">
        <v>1.7999999999999999E-2</v>
      </c>
      <c r="F170" s="464">
        <f>F167</f>
        <v>201086.17142857143</v>
      </c>
      <c r="G170" s="465">
        <f t="shared" si="3"/>
        <v>3619.5510857142854</v>
      </c>
    </row>
    <row r="171" spans="1:7">
      <c r="A171" s="458"/>
      <c r="B171" s="489" t="s">
        <v>2884</v>
      </c>
      <c r="C171" s="458"/>
      <c r="D171" s="458" t="s">
        <v>710</v>
      </c>
      <c r="E171" s="460">
        <v>0.35</v>
      </c>
      <c r="F171" s="464">
        <f>F150</f>
        <v>201086.17142857143</v>
      </c>
      <c r="G171" s="465">
        <f t="shared" si="3"/>
        <v>70380.159999999989</v>
      </c>
    </row>
    <row r="172" spans="1:7">
      <c r="A172" s="458"/>
      <c r="B172" s="486" t="s">
        <v>2644</v>
      </c>
      <c r="C172" s="458"/>
      <c r="D172" s="458" t="s">
        <v>688</v>
      </c>
      <c r="E172" s="487">
        <v>2</v>
      </c>
      <c r="F172" s="464">
        <f>F151</f>
        <v>20000</v>
      </c>
      <c r="G172" s="465">
        <f t="shared" si="3"/>
        <v>40000</v>
      </c>
    </row>
    <row r="173" spans="1:7">
      <c r="A173" s="479"/>
      <c r="B173" s="478"/>
      <c r="C173" s="479"/>
      <c r="D173" s="479"/>
      <c r="E173" s="858" t="s">
        <v>698</v>
      </c>
      <c r="F173" s="858"/>
      <c r="G173" s="488">
        <f>SUM(G167:G172)</f>
        <v>1024015.5388952382</v>
      </c>
    </row>
    <row r="174" spans="1:7">
      <c r="A174" s="458"/>
      <c r="B174" s="463"/>
      <c r="C174" s="458"/>
      <c r="D174" s="458"/>
      <c r="E174" s="463" t="s">
        <v>2771</v>
      </c>
      <c r="F174" s="463"/>
      <c r="G174" s="465">
        <f>G173*0.5</f>
        <v>512007.7694476191</v>
      </c>
    </row>
    <row r="175" spans="1:7">
      <c r="A175" s="456" t="s">
        <v>699</v>
      </c>
      <c r="B175" s="838" t="s">
        <v>2706</v>
      </c>
      <c r="C175" s="838"/>
      <c r="D175" s="838"/>
      <c r="E175" s="838"/>
      <c r="F175" s="838"/>
      <c r="G175" s="466">
        <f>G165+G174</f>
        <v>633777.7694476191</v>
      </c>
    </row>
    <row r="176" spans="1:7">
      <c r="A176" s="456" t="s">
        <v>702</v>
      </c>
      <c r="B176" s="839" t="s">
        <v>705</v>
      </c>
      <c r="C176" s="839"/>
      <c r="D176" s="839"/>
      <c r="E176" s="838" t="s">
        <v>2713</v>
      </c>
      <c r="F176" s="838"/>
      <c r="G176" s="466">
        <f>G175*0.15</f>
        <v>95066.665417142867</v>
      </c>
    </row>
    <row r="177" spans="1:7">
      <c r="A177" s="456" t="s">
        <v>704</v>
      </c>
      <c r="B177" s="840" t="s">
        <v>2707</v>
      </c>
      <c r="C177" s="840"/>
      <c r="D177" s="840"/>
      <c r="E177" s="840"/>
      <c r="F177" s="840"/>
      <c r="G177" s="466">
        <f>ROUND(SUM(G175:G176),2)</f>
        <v>728844.43</v>
      </c>
    </row>
    <row r="178" spans="1:7">
      <c r="A178" s="444"/>
      <c r="B178" s="445"/>
      <c r="C178" s="444"/>
      <c r="D178" s="444"/>
      <c r="E178" s="446"/>
      <c r="F178" s="447"/>
      <c r="G178" s="448"/>
    </row>
    <row r="179" spans="1:7">
      <c r="A179" s="481" t="s">
        <v>2689</v>
      </c>
      <c r="B179" s="490" t="s">
        <v>2658</v>
      </c>
      <c r="C179" s="444"/>
      <c r="D179" s="444"/>
      <c r="E179" s="446"/>
      <c r="F179" s="447"/>
      <c r="G179" s="448"/>
    </row>
    <row r="180" spans="1:7">
      <c r="A180" s="451" t="s">
        <v>946</v>
      </c>
      <c r="B180" s="451" t="s">
        <v>947</v>
      </c>
      <c r="C180" s="451" t="s">
        <v>948</v>
      </c>
      <c r="D180" s="451" t="s">
        <v>949</v>
      </c>
      <c r="E180" s="453" t="s">
        <v>950</v>
      </c>
      <c r="F180" s="474" t="s">
        <v>2579</v>
      </c>
      <c r="G180" s="475" t="s">
        <v>2580</v>
      </c>
    </row>
    <row r="181" spans="1:7">
      <c r="A181" s="491" t="s">
        <v>671</v>
      </c>
      <c r="B181" s="492" t="s">
        <v>672</v>
      </c>
      <c r="C181" s="493"/>
      <c r="D181" s="493"/>
      <c r="E181" s="494"/>
      <c r="F181" s="495"/>
      <c r="G181" s="496"/>
    </row>
    <row r="182" spans="1:7">
      <c r="A182" s="493"/>
      <c r="B182" s="497" t="s">
        <v>673</v>
      </c>
      <c r="C182" s="493" t="s">
        <v>674</v>
      </c>
      <c r="D182" s="493" t="s">
        <v>675</v>
      </c>
      <c r="E182" s="494">
        <v>7.0000000000000007E-2</v>
      </c>
      <c r="F182" s="495">
        <f>F161</f>
        <v>100000</v>
      </c>
      <c r="G182" s="496">
        <f>F182*E182</f>
        <v>7000.0000000000009</v>
      </c>
    </row>
    <row r="183" spans="1:7">
      <c r="A183" s="493"/>
      <c r="B183" s="497" t="s">
        <v>826</v>
      </c>
      <c r="C183" s="493" t="s">
        <v>678</v>
      </c>
      <c r="D183" s="493" t="s">
        <v>675</v>
      </c>
      <c r="E183" s="494">
        <v>7.0000000000000007E-2</v>
      </c>
      <c r="F183" s="495">
        <f>F162</f>
        <v>140000</v>
      </c>
      <c r="G183" s="496">
        <f>F183*E183</f>
        <v>9800.0000000000018</v>
      </c>
    </row>
    <row r="184" spans="1:7">
      <c r="A184" s="493"/>
      <c r="B184" s="497" t="s">
        <v>680</v>
      </c>
      <c r="C184" s="493" t="s">
        <v>681</v>
      </c>
      <c r="D184" s="493" t="s">
        <v>675</v>
      </c>
      <c r="E184" s="494">
        <v>7.0000000000000001E-3</v>
      </c>
      <c r="F184" s="495">
        <f>F163</f>
        <v>150000</v>
      </c>
      <c r="G184" s="496">
        <f>F184*E184</f>
        <v>1050</v>
      </c>
    </row>
    <row r="185" spans="1:7">
      <c r="A185" s="493"/>
      <c r="B185" s="497" t="s">
        <v>683</v>
      </c>
      <c r="C185" s="493" t="s">
        <v>684</v>
      </c>
      <c r="D185" s="493" t="s">
        <v>675</v>
      </c>
      <c r="E185" s="494">
        <v>4.0000000000000001E-3</v>
      </c>
      <c r="F185" s="495">
        <f>F164</f>
        <v>140000</v>
      </c>
      <c r="G185" s="496">
        <f>F185*E185</f>
        <v>560</v>
      </c>
    </row>
    <row r="186" spans="1:7">
      <c r="A186" s="493"/>
      <c r="B186" s="497"/>
      <c r="C186" s="493"/>
      <c r="D186" s="493"/>
      <c r="E186" s="859" t="s">
        <v>685</v>
      </c>
      <c r="F186" s="859"/>
      <c r="G186" s="496">
        <f>SUM(G182:G185)</f>
        <v>18410.000000000004</v>
      </c>
    </row>
    <row r="187" spans="1:7">
      <c r="A187" s="491" t="s">
        <v>686</v>
      </c>
      <c r="B187" s="492" t="s">
        <v>687</v>
      </c>
      <c r="C187" s="493"/>
      <c r="D187" s="493"/>
      <c r="E187" s="494"/>
      <c r="F187" s="495"/>
      <c r="G187" s="496"/>
    </row>
    <row r="188" spans="1:7">
      <c r="A188" s="493"/>
      <c r="B188" s="498" t="s">
        <v>2659</v>
      </c>
      <c r="C188" s="493"/>
      <c r="D188" s="493" t="s">
        <v>756</v>
      </c>
      <c r="E188" s="494">
        <v>10.5</v>
      </c>
      <c r="F188" s="495">
        <f>'H. SUB'!G7</f>
        <v>13810.878848140097</v>
      </c>
      <c r="G188" s="496">
        <f>F188*E188</f>
        <v>145014.22790547102</v>
      </c>
    </row>
    <row r="189" spans="1:7">
      <c r="A189" s="493"/>
      <c r="B189" s="497" t="s">
        <v>810</v>
      </c>
      <c r="C189" s="493"/>
      <c r="D189" s="493" t="s">
        <v>756</v>
      </c>
      <c r="E189" s="494">
        <v>0.15</v>
      </c>
      <c r="F189" s="495">
        <f>'H. SUB'!G15</f>
        <v>30052.380952380954</v>
      </c>
      <c r="G189" s="496">
        <f>F189*E189</f>
        <v>4507.8571428571431</v>
      </c>
    </row>
    <row r="190" spans="1:7">
      <c r="A190" s="493"/>
      <c r="B190" s="497"/>
      <c r="C190" s="493"/>
      <c r="D190" s="493"/>
      <c r="E190" s="860" t="s">
        <v>698</v>
      </c>
      <c r="F190" s="860"/>
      <c r="G190" s="496">
        <f>SUM(G188:G189)</f>
        <v>149522.08504832815</v>
      </c>
    </row>
    <row r="191" spans="1:7">
      <c r="A191" s="491" t="s">
        <v>699</v>
      </c>
      <c r="B191" s="861" t="s">
        <v>2706</v>
      </c>
      <c r="C191" s="861"/>
      <c r="D191" s="861"/>
      <c r="E191" s="861"/>
      <c r="F191" s="861"/>
      <c r="G191" s="467">
        <f>G186+G190</f>
        <v>167932.08504832815</v>
      </c>
    </row>
    <row r="192" spans="1:7">
      <c r="A192" s="491" t="s">
        <v>702</v>
      </c>
      <c r="B192" s="850" t="s">
        <v>705</v>
      </c>
      <c r="C192" s="850"/>
      <c r="D192" s="850"/>
      <c r="E192" s="851" t="s">
        <v>2713</v>
      </c>
      <c r="F192" s="851"/>
      <c r="G192" s="467">
        <f>G191*0.15</f>
        <v>25189.812757249223</v>
      </c>
    </row>
    <row r="193" spans="1:7">
      <c r="A193" s="491" t="s">
        <v>704</v>
      </c>
      <c r="B193" s="852" t="s">
        <v>2707</v>
      </c>
      <c r="C193" s="852"/>
      <c r="D193" s="852"/>
      <c r="E193" s="852"/>
      <c r="F193" s="852"/>
      <c r="G193" s="467">
        <f>SUM(G191:G192)</f>
        <v>193121.89780557738</v>
      </c>
    </row>
    <row r="194" spans="1:7">
      <c r="A194" s="491" t="s">
        <v>707</v>
      </c>
      <c r="B194" s="852" t="s">
        <v>2647</v>
      </c>
      <c r="C194" s="852"/>
      <c r="D194" s="852"/>
      <c r="E194" s="852"/>
      <c r="F194" s="852"/>
      <c r="G194" s="466">
        <f>ROUND((G193/10),2)</f>
        <v>19312.189999999999</v>
      </c>
    </row>
    <row r="195" spans="1:7">
      <c r="A195" s="444"/>
      <c r="B195" s="445"/>
      <c r="C195" s="444"/>
      <c r="D195" s="444"/>
      <c r="E195" s="446"/>
      <c r="F195" s="447"/>
      <c r="G195" s="448"/>
    </row>
    <row r="196" spans="1:7">
      <c r="A196" s="481" t="s">
        <v>2722</v>
      </c>
      <c r="B196" s="450" t="s">
        <v>2774</v>
      </c>
      <c r="C196" s="444"/>
      <c r="D196" s="444"/>
      <c r="E196" s="446"/>
      <c r="F196" s="447"/>
      <c r="G196" s="448"/>
    </row>
    <row r="197" spans="1:7">
      <c r="A197" s="499" t="s">
        <v>946</v>
      </c>
      <c r="B197" s="499" t="s">
        <v>947</v>
      </c>
      <c r="C197" s="499" t="s">
        <v>948</v>
      </c>
      <c r="D197" s="499" t="s">
        <v>949</v>
      </c>
      <c r="E197" s="500" t="s">
        <v>950</v>
      </c>
      <c r="F197" s="474" t="s">
        <v>2581</v>
      </c>
      <c r="G197" s="475" t="s">
        <v>2580</v>
      </c>
    </row>
    <row r="198" spans="1:7">
      <c r="A198" s="456" t="s">
        <v>671</v>
      </c>
      <c r="B198" s="463" t="s">
        <v>672</v>
      </c>
      <c r="C198" s="458"/>
      <c r="D198" s="458"/>
      <c r="E198" s="460"/>
      <c r="F198" s="464"/>
      <c r="G198" s="465"/>
    </row>
    <row r="199" spans="1:7">
      <c r="A199" s="456"/>
      <c r="B199" s="463" t="s">
        <v>673</v>
      </c>
      <c r="C199" s="458" t="s">
        <v>674</v>
      </c>
      <c r="D199" s="458" t="s">
        <v>675</v>
      </c>
      <c r="E199" s="460">
        <v>0.3</v>
      </c>
      <c r="F199" s="464">
        <f>F182</f>
        <v>100000</v>
      </c>
      <c r="G199" s="465">
        <f>F199*E199</f>
        <v>30000</v>
      </c>
    </row>
    <row r="200" spans="1:7">
      <c r="A200" s="456"/>
      <c r="B200" s="463" t="s">
        <v>792</v>
      </c>
      <c r="C200" s="458" t="s">
        <v>678</v>
      </c>
      <c r="D200" s="458" t="s">
        <v>675</v>
      </c>
      <c r="E200" s="460">
        <v>0.1</v>
      </c>
      <c r="F200" s="464">
        <f>F183</f>
        <v>140000</v>
      </c>
      <c r="G200" s="465">
        <f>F200*E200</f>
        <v>14000</v>
      </c>
    </row>
    <row r="201" spans="1:7">
      <c r="A201" s="456"/>
      <c r="B201" s="463" t="s">
        <v>680</v>
      </c>
      <c r="C201" s="458" t="s">
        <v>681</v>
      </c>
      <c r="D201" s="458" t="s">
        <v>675</v>
      </c>
      <c r="E201" s="460">
        <v>0.01</v>
      </c>
      <c r="F201" s="464">
        <f>F184</f>
        <v>150000</v>
      </c>
      <c r="G201" s="465">
        <f>F201*E201</f>
        <v>1500</v>
      </c>
    </row>
    <row r="202" spans="1:7">
      <c r="A202" s="456"/>
      <c r="B202" s="463" t="s">
        <v>683</v>
      </c>
      <c r="C202" s="458" t="s">
        <v>684</v>
      </c>
      <c r="D202" s="458" t="s">
        <v>675</v>
      </c>
      <c r="E202" s="460">
        <v>1.4999999999999999E-2</v>
      </c>
      <c r="F202" s="464">
        <f>F185</f>
        <v>140000</v>
      </c>
      <c r="G202" s="465">
        <f>F202*E202</f>
        <v>2100</v>
      </c>
    </row>
    <row r="203" spans="1:7">
      <c r="A203" s="456"/>
      <c r="B203" s="463"/>
      <c r="C203" s="458"/>
      <c r="D203" s="458"/>
      <c r="E203" s="841" t="s">
        <v>685</v>
      </c>
      <c r="F203" s="841"/>
      <c r="G203" s="465">
        <f>SUM(G199:G202)</f>
        <v>47600</v>
      </c>
    </row>
    <row r="204" spans="1:7">
      <c r="A204" s="456" t="s">
        <v>686</v>
      </c>
      <c r="B204" s="463" t="s">
        <v>687</v>
      </c>
      <c r="C204" s="458"/>
      <c r="D204" s="458"/>
      <c r="E204" s="460"/>
      <c r="F204" s="464"/>
      <c r="G204" s="465"/>
    </row>
    <row r="205" spans="1:7">
      <c r="A205" s="456"/>
      <c r="B205" s="463" t="s">
        <v>730</v>
      </c>
      <c r="C205" s="458"/>
      <c r="D205" s="458" t="s">
        <v>1366</v>
      </c>
      <c r="E205" s="460">
        <v>60</v>
      </c>
      <c r="F205" s="464">
        <f>'H. SUB'!G22</f>
        <v>894.28571428571422</v>
      </c>
      <c r="G205" s="465">
        <f>F205*E205</f>
        <v>53657.142857142855</v>
      </c>
    </row>
    <row r="206" spans="1:7">
      <c r="A206" s="456"/>
      <c r="B206" s="463" t="s">
        <v>794</v>
      </c>
      <c r="C206" s="458"/>
      <c r="D206" s="458" t="s">
        <v>690</v>
      </c>
      <c r="E206" s="460">
        <v>11.5</v>
      </c>
      <c r="F206" s="464">
        <f>F95</f>
        <v>1677.3809523809523</v>
      </c>
      <c r="G206" s="465">
        <f>F206*E206</f>
        <v>19289.88095238095</v>
      </c>
    </row>
    <row r="207" spans="1:7">
      <c r="A207" s="456"/>
      <c r="B207" s="463" t="s">
        <v>787</v>
      </c>
      <c r="C207" s="458"/>
      <c r="D207" s="458" t="s">
        <v>2582</v>
      </c>
      <c r="E207" s="460">
        <v>4.2999999999999997E-2</v>
      </c>
      <c r="F207" s="464">
        <f>'H. SUB'!G18</f>
        <v>258809.52380952379</v>
      </c>
      <c r="G207" s="465">
        <f>F207*E207</f>
        <v>11128.809523809521</v>
      </c>
    </row>
    <row r="208" spans="1:7">
      <c r="A208" s="456"/>
      <c r="B208" s="478"/>
      <c r="C208" s="479"/>
      <c r="D208" s="479"/>
      <c r="E208" s="841" t="s">
        <v>698</v>
      </c>
      <c r="F208" s="841"/>
      <c r="G208" s="465">
        <f>SUM(G205:G207)</f>
        <v>84075.833333333328</v>
      </c>
    </row>
    <row r="209" spans="1:7">
      <c r="A209" s="456" t="s">
        <v>699</v>
      </c>
      <c r="B209" s="838" t="s">
        <v>2706</v>
      </c>
      <c r="C209" s="838"/>
      <c r="D209" s="838"/>
      <c r="E209" s="838"/>
      <c r="F209" s="838"/>
      <c r="G209" s="466">
        <f>G203+G208</f>
        <v>131675.83333333331</v>
      </c>
    </row>
    <row r="210" spans="1:7">
      <c r="A210" s="456" t="s">
        <v>702</v>
      </c>
      <c r="B210" s="839" t="s">
        <v>2854</v>
      </c>
      <c r="C210" s="839"/>
      <c r="D210" s="839"/>
      <c r="E210" s="838" t="s">
        <v>2713</v>
      </c>
      <c r="F210" s="838"/>
      <c r="G210" s="466">
        <f>G209*0.15</f>
        <v>19751.374999999996</v>
      </c>
    </row>
    <row r="211" spans="1:7">
      <c r="A211" s="456" t="s">
        <v>704</v>
      </c>
      <c r="B211" s="840" t="s">
        <v>2707</v>
      </c>
      <c r="C211" s="840"/>
      <c r="D211" s="840"/>
      <c r="E211" s="840"/>
      <c r="F211" s="840"/>
      <c r="G211" s="466">
        <f>ROUND(SUM(G209:G210),2)</f>
        <v>151427.21</v>
      </c>
    </row>
    <row r="212" spans="1:7">
      <c r="A212" s="444"/>
      <c r="B212" s="445"/>
      <c r="C212" s="444"/>
      <c r="D212" s="444"/>
      <c r="E212" s="446"/>
      <c r="F212" s="447"/>
      <c r="G212" s="448"/>
    </row>
    <row r="213" spans="1:7">
      <c r="A213" s="468" t="s">
        <v>2723</v>
      </c>
      <c r="B213" s="469" t="s">
        <v>2597</v>
      </c>
      <c r="C213" s="470"/>
      <c r="D213" s="470"/>
      <c r="E213" s="471"/>
      <c r="F213" s="472"/>
      <c r="G213" s="473"/>
    </row>
    <row r="214" spans="1:7">
      <c r="A214" s="499" t="s">
        <v>946</v>
      </c>
      <c r="B214" s="499" t="s">
        <v>947</v>
      </c>
      <c r="C214" s="499" t="s">
        <v>948</v>
      </c>
      <c r="D214" s="499" t="s">
        <v>949</v>
      </c>
      <c r="E214" s="500" t="s">
        <v>950</v>
      </c>
      <c r="F214" s="474" t="s">
        <v>2579</v>
      </c>
      <c r="G214" s="475" t="s">
        <v>2580</v>
      </c>
    </row>
    <row r="215" spans="1:7">
      <c r="A215" s="456" t="s">
        <v>671</v>
      </c>
      <c r="B215" s="463" t="s">
        <v>672</v>
      </c>
      <c r="C215" s="458"/>
      <c r="D215" s="458"/>
      <c r="E215" s="460"/>
      <c r="F215" s="464"/>
      <c r="G215" s="465"/>
    </row>
    <row r="216" spans="1:7">
      <c r="A216" s="456"/>
      <c r="B216" s="463" t="s">
        <v>673</v>
      </c>
      <c r="C216" s="458" t="s">
        <v>674</v>
      </c>
      <c r="D216" s="458" t="s">
        <v>675</v>
      </c>
      <c r="E216" s="460">
        <v>0.3</v>
      </c>
      <c r="F216" s="464">
        <f>F199</f>
        <v>100000</v>
      </c>
      <c r="G216" s="465">
        <f>F216*E216</f>
        <v>30000</v>
      </c>
    </row>
    <row r="217" spans="1:7">
      <c r="A217" s="456"/>
      <c r="B217" s="463" t="s">
        <v>792</v>
      </c>
      <c r="C217" s="458" t="s">
        <v>678</v>
      </c>
      <c r="D217" s="458" t="s">
        <v>675</v>
      </c>
      <c r="E217" s="460">
        <v>0.15</v>
      </c>
      <c r="F217" s="464">
        <f>F200</f>
        <v>140000</v>
      </c>
      <c r="G217" s="465">
        <f>F217*E217</f>
        <v>21000</v>
      </c>
    </row>
    <row r="218" spans="1:7">
      <c r="A218" s="456"/>
      <c r="B218" s="463" t="s">
        <v>680</v>
      </c>
      <c r="C218" s="458" t="s">
        <v>681</v>
      </c>
      <c r="D218" s="458" t="s">
        <v>675</v>
      </c>
      <c r="E218" s="460">
        <v>1.4999999999999999E-2</v>
      </c>
      <c r="F218" s="464">
        <f>F201</f>
        <v>150000</v>
      </c>
      <c r="G218" s="465">
        <f>F218*E218</f>
        <v>2250</v>
      </c>
    </row>
    <row r="219" spans="1:7">
      <c r="A219" s="456"/>
      <c r="B219" s="463" t="s">
        <v>683</v>
      </c>
      <c r="C219" s="458" t="s">
        <v>684</v>
      </c>
      <c r="D219" s="458" t="s">
        <v>675</v>
      </c>
      <c r="E219" s="460">
        <v>1.4999999999999999E-2</v>
      </c>
      <c r="F219" s="464">
        <f>F202</f>
        <v>140000</v>
      </c>
      <c r="G219" s="465">
        <f>F219*E219</f>
        <v>2100</v>
      </c>
    </row>
    <row r="220" spans="1:7">
      <c r="A220" s="456"/>
      <c r="B220" s="463"/>
      <c r="C220" s="458"/>
      <c r="D220" s="458"/>
      <c r="E220" s="841" t="s">
        <v>685</v>
      </c>
      <c r="F220" s="841"/>
      <c r="G220" s="465">
        <f>SUM(G216:G219)</f>
        <v>55350</v>
      </c>
    </row>
    <row r="221" spans="1:7">
      <c r="A221" s="456" t="s">
        <v>686</v>
      </c>
      <c r="B221" s="463" t="s">
        <v>687</v>
      </c>
      <c r="C221" s="458"/>
      <c r="D221" s="458"/>
      <c r="E221" s="460"/>
      <c r="F221" s="464"/>
      <c r="G221" s="465"/>
    </row>
    <row r="222" spans="1:7">
      <c r="A222" s="456"/>
      <c r="B222" s="463" t="s">
        <v>726</v>
      </c>
      <c r="C222" s="458"/>
      <c r="D222" s="458" t="s">
        <v>690</v>
      </c>
      <c r="E222" s="460">
        <v>6.24</v>
      </c>
      <c r="F222" s="464">
        <f>F206</f>
        <v>1677.3809523809523</v>
      </c>
      <c r="G222" s="465">
        <f>F222*E222</f>
        <v>10466.857142857143</v>
      </c>
    </row>
    <row r="223" spans="1:7">
      <c r="A223" s="456"/>
      <c r="B223" s="463" t="s">
        <v>787</v>
      </c>
      <c r="C223" s="458"/>
      <c r="D223" s="458" t="s">
        <v>2582</v>
      </c>
      <c r="E223" s="460">
        <v>2.4E-2</v>
      </c>
      <c r="F223" s="464">
        <f>F207</f>
        <v>258809.52380952379</v>
      </c>
      <c r="G223" s="465">
        <f>F223*E223</f>
        <v>6211.4285714285706</v>
      </c>
    </row>
    <row r="224" spans="1:7">
      <c r="A224" s="456"/>
      <c r="B224" s="478"/>
      <c r="C224" s="479"/>
      <c r="D224" s="479"/>
      <c r="E224" s="841" t="s">
        <v>698</v>
      </c>
      <c r="F224" s="841"/>
      <c r="G224" s="465">
        <f>SUM(G222:G223)</f>
        <v>16678.285714285714</v>
      </c>
    </row>
    <row r="225" spans="1:7">
      <c r="A225" s="456" t="s">
        <v>699</v>
      </c>
      <c r="B225" s="838" t="s">
        <v>2706</v>
      </c>
      <c r="C225" s="838"/>
      <c r="D225" s="838"/>
      <c r="E225" s="838"/>
      <c r="F225" s="838"/>
      <c r="G225" s="466">
        <f>G220+G224</f>
        <v>72028.28571428571</v>
      </c>
    </row>
    <row r="226" spans="1:7">
      <c r="A226" s="456" t="s">
        <v>702</v>
      </c>
      <c r="B226" s="839" t="s">
        <v>2854</v>
      </c>
      <c r="C226" s="839"/>
      <c r="D226" s="839"/>
      <c r="E226" s="838" t="s">
        <v>2713</v>
      </c>
      <c r="F226" s="838"/>
      <c r="G226" s="466">
        <f>G225*0.15</f>
        <v>10804.242857142855</v>
      </c>
    </row>
    <row r="227" spans="1:7">
      <c r="A227" s="456" t="s">
        <v>704</v>
      </c>
      <c r="B227" s="840" t="s">
        <v>2707</v>
      </c>
      <c r="C227" s="840"/>
      <c r="D227" s="840"/>
      <c r="E227" s="840"/>
      <c r="F227" s="840"/>
      <c r="G227" s="466">
        <f>ROUND(SUM(G225:G226),2)</f>
        <v>82832.53</v>
      </c>
    </row>
    <row r="228" spans="1:7">
      <c r="A228" s="444"/>
      <c r="B228" s="445"/>
      <c r="C228" s="444"/>
      <c r="D228" s="444"/>
      <c r="E228" s="446"/>
      <c r="F228" s="447"/>
      <c r="G228" s="448"/>
    </row>
    <row r="229" spans="1:7">
      <c r="A229" s="481" t="s">
        <v>2717</v>
      </c>
      <c r="B229" s="450" t="s">
        <v>2846</v>
      </c>
      <c r="C229" s="444"/>
      <c r="D229" s="444"/>
      <c r="E229" s="446"/>
      <c r="F229" s="447"/>
      <c r="G229" s="448"/>
    </row>
    <row r="230" spans="1:7">
      <c r="A230" s="451" t="s">
        <v>946</v>
      </c>
      <c r="B230" s="451" t="s">
        <v>947</v>
      </c>
      <c r="C230" s="451" t="s">
        <v>948</v>
      </c>
      <c r="D230" s="451" t="s">
        <v>949</v>
      </c>
      <c r="E230" s="453" t="s">
        <v>950</v>
      </c>
      <c r="F230" s="474" t="s">
        <v>2579</v>
      </c>
      <c r="G230" s="475" t="s">
        <v>2580</v>
      </c>
    </row>
    <row r="231" spans="1:7">
      <c r="A231" s="456" t="s">
        <v>671</v>
      </c>
      <c r="B231" s="457" t="s">
        <v>672</v>
      </c>
      <c r="C231" s="458"/>
      <c r="D231" s="458"/>
      <c r="E231" s="460"/>
      <c r="F231" s="464"/>
      <c r="G231" s="465"/>
    </row>
    <row r="232" spans="1:7">
      <c r="A232" s="458"/>
      <c r="B232" s="463" t="s">
        <v>673</v>
      </c>
      <c r="C232" s="458" t="s">
        <v>674</v>
      </c>
      <c r="D232" s="458" t="s">
        <v>675</v>
      </c>
      <c r="E232" s="460">
        <v>1.65</v>
      </c>
      <c r="F232" s="464">
        <f>F216</f>
        <v>100000</v>
      </c>
      <c r="G232" s="465">
        <f>F232*E232</f>
        <v>165000</v>
      </c>
    </row>
    <row r="233" spans="1:7">
      <c r="A233" s="458"/>
      <c r="B233" s="463" t="s">
        <v>792</v>
      </c>
      <c r="C233" s="458" t="s">
        <v>678</v>
      </c>
      <c r="D233" s="458" t="s">
        <v>675</v>
      </c>
      <c r="E233" s="460">
        <v>0.27500000000000002</v>
      </c>
      <c r="F233" s="464">
        <f>F217</f>
        <v>140000</v>
      </c>
      <c r="G233" s="465">
        <f>F233*E233</f>
        <v>38500</v>
      </c>
    </row>
    <row r="234" spans="1:7">
      <c r="A234" s="458"/>
      <c r="B234" s="463" t="s">
        <v>680</v>
      </c>
      <c r="C234" s="458" t="s">
        <v>681</v>
      </c>
      <c r="D234" s="458" t="s">
        <v>675</v>
      </c>
      <c r="E234" s="460">
        <v>2.8000000000000001E-2</v>
      </c>
      <c r="F234" s="464">
        <f>F218</f>
        <v>150000</v>
      </c>
      <c r="G234" s="465">
        <f>F234*E234</f>
        <v>4200</v>
      </c>
    </row>
    <row r="235" spans="1:7">
      <c r="A235" s="458"/>
      <c r="B235" s="463" t="s">
        <v>683</v>
      </c>
      <c r="C235" s="458" t="s">
        <v>684</v>
      </c>
      <c r="D235" s="458" t="s">
        <v>675</v>
      </c>
      <c r="E235" s="460">
        <v>8.3000000000000004E-2</v>
      </c>
      <c r="F235" s="464">
        <f>F219</f>
        <v>140000</v>
      </c>
      <c r="G235" s="465">
        <f>F235*E235</f>
        <v>11620</v>
      </c>
    </row>
    <row r="236" spans="1:7">
      <c r="A236" s="458"/>
      <c r="B236" s="463"/>
      <c r="C236" s="458"/>
      <c r="D236" s="458"/>
      <c r="E236" s="841" t="s">
        <v>685</v>
      </c>
      <c r="F236" s="841"/>
      <c r="G236" s="465">
        <f>SUM(G232:G235)</f>
        <v>219320</v>
      </c>
    </row>
    <row r="237" spans="1:7">
      <c r="A237" s="456" t="s">
        <v>686</v>
      </c>
      <c r="B237" s="457" t="s">
        <v>687</v>
      </c>
      <c r="C237" s="458"/>
      <c r="D237" s="458"/>
      <c r="E237" s="460"/>
      <c r="F237" s="464"/>
      <c r="G237" s="465"/>
    </row>
    <row r="238" spans="1:7">
      <c r="A238" s="458"/>
      <c r="B238" s="463" t="s">
        <v>726</v>
      </c>
      <c r="C238" s="458"/>
      <c r="D238" s="458" t="s">
        <v>756</v>
      </c>
      <c r="E238" s="460">
        <v>326</v>
      </c>
      <c r="F238" s="464">
        <f>F222</f>
        <v>1677.3809523809523</v>
      </c>
      <c r="G238" s="465">
        <f>F238*E238</f>
        <v>546826.19047619042</v>
      </c>
    </row>
    <row r="239" spans="1:7">
      <c r="A239" s="458"/>
      <c r="B239" s="463" t="s">
        <v>807</v>
      </c>
      <c r="C239" s="458"/>
      <c r="D239" s="458" t="s">
        <v>756</v>
      </c>
      <c r="E239" s="460">
        <v>760</v>
      </c>
      <c r="F239" s="464">
        <f>F112</f>
        <v>184.86394557823127</v>
      </c>
      <c r="G239" s="465">
        <f>F239*E239</f>
        <v>140496.59863945577</v>
      </c>
    </row>
    <row r="240" spans="1:7">
      <c r="A240" s="458"/>
      <c r="B240" s="463" t="s">
        <v>2633</v>
      </c>
      <c r="C240" s="458"/>
      <c r="D240" s="458" t="s">
        <v>756</v>
      </c>
      <c r="E240" s="460">
        <v>1029</v>
      </c>
      <c r="F240" s="464">
        <f>F113</f>
        <v>366.13756613756613</v>
      </c>
      <c r="G240" s="465">
        <f>F240*E240</f>
        <v>376755.55555555556</v>
      </c>
    </row>
    <row r="241" spans="1:7">
      <c r="A241" s="458"/>
      <c r="B241" s="463" t="s">
        <v>817</v>
      </c>
      <c r="C241" s="458"/>
      <c r="D241" s="458" t="s">
        <v>697</v>
      </c>
      <c r="E241" s="460">
        <v>215</v>
      </c>
      <c r="F241" s="464">
        <f>F114</f>
        <v>100</v>
      </c>
      <c r="G241" s="465">
        <f>F241*E241</f>
        <v>21500</v>
      </c>
    </row>
    <row r="242" spans="1:7">
      <c r="A242" s="458"/>
      <c r="B242" s="478"/>
      <c r="C242" s="479"/>
      <c r="D242" s="479"/>
      <c r="E242" s="841" t="s">
        <v>698</v>
      </c>
      <c r="F242" s="841"/>
      <c r="G242" s="465">
        <f>SUM(G238:G241)</f>
        <v>1085578.3446712017</v>
      </c>
    </row>
    <row r="243" spans="1:7">
      <c r="A243" s="456" t="s">
        <v>699</v>
      </c>
      <c r="B243" s="838" t="s">
        <v>2706</v>
      </c>
      <c r="C243" s="838"/>
      <c r="D243" s="838"/>
      <c r="E243" s="838"/>
      <c r="F243" s="838"/>
      <c r="G243" s="466">
        <f>G236+G242</f>
        <v>1304898.3446712017</v>
      </c>
    </row>
    <row r="244" spans="1:7">
      <c r="A244" s="456" t="s">
        <v>702</v>
      </c>
      <c r="B244" s="839" t="s">
        <v>705</v>
      </c>
      <c r="C244" s="839"/>
      <c r="D244" s="839"/>
      <c r="E244" s="838" t="s">
        <v>2713</v>
      </c>
      <c r="F244" s="838"/>
      <c r="G244" s="466">
        <f>G243*0.15</f>
        <v>195734.75170068024</v>
      </c>
    </row>
    <row r="245" spans="1:7">
      <c r="A245" s="456" t="s">
        <v>704</v>
      </c>
      <c r="B245" s="840" t="s">
        <v>2707</v>
      </c>
      <c r="C245" s="840"/>
      <c r="D245" s="840"/>
      <c r="E245" s="840"/>
      <c r="F245" s="840"/>
      <c r="G245" s="466">
        <f>ROUND(SUM(G243:G244),2)</f>
        <v>1500633.1</v>
      </c>
    </row>
    <row r="246" spans="1:7">
      <c r="A246" s="444"/>
      <c r="B246" s="445"/>
      <c r="C246" s="444"/>
      <c r="D246" s="444"/>
      <c r="E246" s="446"/>
      <c r="F246" s="447"/>
      <c r="G246" s="448"/>
    </row>
    <row r="247" spans="1:7">
      <c r="A247" s="481" t="s">
        <v>2724</v>
      </c>
      <c r="B247" s="450" t="s">
        <v>2651</v>
      </c>
      <c r="C247" s="444"/>
      <c r="D247" s="444"/>
      <c r="E247" s="446"/>
      <c r="F247" s="447"/>
      <c r="G247" s="448"/>
    </row>
    <row r="248" spans="1:7">
      <c r="A248" s="451" t="s">
        <v>946</v>
      </c>
      <c r="B248" s="451" t="s">
        <v>947</v>
      </c>
      <c r="C248" s="451" t="s">
        <v>948</v>
      </c>
      <c r="D248" s="451" t="s">
        <v>949</v>
      </c>
      <c r="E248" s="453" t="s">
        <v>950</v>
      </c>
      <c r="F248" s="474" t="s">
        <v>2579</v>
      </c>
      <c r="G248" s="475" t="s">
        <v>2580</v>
      </c>
    </row>
    <row r="249" spans="1:7">
      <c r="A249" s="456" t="s">
        <v>671</v>
      </c>
      <c r="B249" s="463" t="s">
        <v>672</v>
      </c>
      <c r="C249" s="458"/>
      <c r="D249" s="458"/>
      <c r="E249" s="460"/>
      <c r="F249" s="464"/>
      <c r="G249" s="465"/>
    </row>
    <row r="250" spans="1:7">
      <c r="A250" s="456"/>
      <c r="B250" s="463" t="s">
        <v>673</v>
      </c>
      <c r="C250" s="458" t="s">
        <v>674</v>
      </c>
      <c r="D250" s="458" t="s">
        <v>675</v>
      </c>
      <c r="E250" s="460">
        <v>0.7</v>
      </c>
      <c r="F250" s="464">
        <f>F232</f>
        <v>100000</v>
      </c>
      <c r="G250" s="465">
        <f>F250*E250</f>
        <v>70000</v>
      </c>
    </row>
    <row r="251" spans="1:7">
      <c r="A251" s="456"/>
      <c r="B251" s="463" t="s">
        <v>792</v>
      </c>
      <c r="C251" s="458" t="s">
        <v>678</v>
      </c>
      <c r="D251" s="458" t="s">
        <v>675</v>
      </c>
      <c r="E251" s="460">
        <v>0.35</v>
      </c>
      <c r="F251" s="464">
        <f>F233</f>
        <v>140000</v>
      </c>
      <c r="G251" s="465">
        <f>F251*E251</f>
        <v>49000</v>
      </c>
    </row>
    <row r="252" spans="1:7">
      <c r="A252" s="456"/>
      <c r="B252" s="463" t="s">
        <v>736</v>
      </c>
      <c r="C252" s="458" t="s">
        <v>681</v>
      </c>
      <c r="D252" s="458" t="s">
        <v>675</v>
      </c>
      <c r="E252" s="460">
        <v>3.5000000000000003E-2</v>
      </c>
      <c r="F252" s="464">
        <f>F234</f>
        <v>150000</v>
      </c>
      <c r="G252" s="465">
        <f>F252*E252</f>
        <v>5250.0000000000009</v>
      </c>
    </row>
    <row r="253" spans="1:7">
      <c r="A253" s="456"/>
      <c r="B253" s="463" t="s">
        <v>683</v>
      </c>
      <c r="C253" s="458" t="s">
        <v>684</v>
      </c>
      <c r="D253" s="458" t="s">
        <v>675</v>
      </c>
      <c r="E253" s="460">
        <v>3.5000000000000003E-2</v>
      </c>
      <c r="F253" s="464">
        <f>F235</f>
        <v>140000</v>
      </c>
      <c r="G253" s="465">
        <f>F253*E253</f>
        <v>4900.0000000000009</v>
      </c>
    </row>
    <row r="254" spans="1:7">
      <c r="A254" s="456"/>
      <c r="B254" s="463"/>
      <c r="C254" s="458"/>
      <c r="D254" s="458"/>
      <c r="E254" s="841" t="s">
        <v>685</v>
      </c>
      <c r="F254" s="841"/>
      <c r="G254" s="465">
        <f>SUM(G250:G253)</f>
        <v>129150</v>
      </c>
    </row>
    <row r="255" spans="1:7">
      <c r="A255" s="456" t="s">
        <v>686</v>
      </c>
      <c r="B255" s="463" t="s">
        <v>687</v>
      </c>
      <c r="C255" s="458"/>
      <c r="D255" s="458"/>
      <c r="E255" s="460"/>
      <c r="F255" s="464"/>
      <c r="G255" s="465"/>
    </row>
    <row r="256" spans="1:7">
      <c r="A256" s="456"/>
      <c r="B256" s="463" t="s">
        <v>2855</v>
      </c>
      <c r="C256" s="458"/>
      <c r="D256" s="458" t="s">
        <v>731</v>
      </c>
      <c r="E256" s="460">
        <v>6.5</v>
      </c>
      <c r="F256" s="464">
        <f>'[45]UPAD-BAHAN-ALAT Cetak'!I60</f>
        <v>10875</v>
      </c>
      <c r="G256" s="465">
        <f>F256*E256</f>
        <v>70687.5</v>
      </c>
    </row>
    <row r="257" spans="1:7">
      <c r="A257" s="456"/>
      <c r="B257" s="463" t="s">
        <v>794</v>
      </c>
      <c r="C257" s="458"/>
      <c r="D257" s="458" t="s">
        <v>690</v>
      </c>
      <c r="E257" s="460">
        <v>10.4</v>
      </c>
      <c r="F257" s="464">
        <f>F238</f>
        <v>1677.3809523809523</v>
      </c>
      <c r="G257" s="465">
        <f>F257*E257</f>
        <v>17444.761904761905</v>
      </c>
    </row>
    <row r="258" spans="1:7">
      <c r="A258" s="456"/>
      <c r="B258" s="463" t="s">
        <v>727</v>
      </c>
      <c r="C258" s="458"/>
      <c r="D258" s="458" t="s">
        <v>848</v>
      </c>
      <c r="E258" s="460">
        <v>4.4999999999999998E-2</v>
      </c>
      <c r="F258" s="464">
        <f>F239</f>
        <v>184.86394557823127</v>
      </c>
      <c r="G258" s="465">
        <f>F258*E258</f>
        <v>8.3188775510204067</v>
      </c>
    </row>
    <row r="259" spans="1:7">
      <c r="A259" s="456"/>
      <c r="B259" s="463" t="s">
        <v>1043</v>
      </c>
      <c r="C259" s="458"/>
      <c r="D259" s="458" t="s">
        <v>690</v>
      </c>
      <c r="E259" s="460">
        <v>1.62</v>
      </c>
      <c r="F259" s="464">
        <f>'[45]UPAD-BAHAN-ALAT Cetak'!I63</f>
        <v>32625</v>
      </c>
      <c r="G259" s="465">
        <f>F259*E259</f>
        <v>52852.5</v>
      </c>
    </row>
    <row r="260" spans="1:7">
      <c r="A260" s="456"/>
      <c r="B260" s="478"/>
      <c r="C260" s="479"/>
      <c r="D260" s="479"/>
      <c r="E260" s="841" t="s">
        <v>698</v>
      </c>
      <c r="F260" s="841"/>
      <c r="G260" s="465">
        <f>SUM(G256:G259)</f>
        <v>140993.08078231293</v>
      </c>
    </row>
    <row r="261" spans="1:7">
      <c r="A261" s="456" t="s">
        <v>699</v>
      </c>
      <c r="B261" s="838" t="s">
        <v>2706</v>
      </c>
      <c r="C261" s="838"/>
      <c r="D261" s="838"/>
      <c r="E261" s="838"/>
      <c r="F261" s="838"/>
      <c r="G261" s="466">
        <f>G254+G260</f>
        <v>270143.0807823129</v>
      </c>
    </row>
    <row r="262" spans="1:7">
      <c r="A262" s="456" t="s">
        <v>702</v>
      </c>
      <c r="B262" s="839" t="s">
        <v>2854</v>
      </c>
      <c r="C262" s="839"/>
      <c r="D262" s="839"/>
      <c r="E262" s="838" t="s">
        <v>2713</v>
      </c>
      <c r="F262" s="838"/>
      <c r="G262" s="466">
        <f>G261*0.15</f>
        <v>40521.462117346935</v>
      </c>
    </row>
    <row r="263" spans="1:7">
      <c r="A263" s="456" t="s">
        <v>704</v>
      </c>
      <c r="B263" s="840" t="s">
        <v>2707</v>
      </c>
      <c r="C263" s="840"/>
      <c r="D263" s="840"/>
      <c r="E263" s="840"/>
      <c r="F263" s="840"/>
      <c r="G263" s="466">
        <f>ROUND(SUM(G261:G262),2)</f>
        <v>310664.53999999998</v>
      </c>
    </row>
    <row r="264" spans="1:7">
      <c r="A264" s="444"/>
      <c r="B264" s="445"/>
      <c r="C264" s="444"/>
      <c r="D264" s="444"/>
      <c r="E264" s="446"/>
      <c r="F264" s="447"/>
      <c r="G264" s="448"/>
    </row>
    <row r="265" spans="1:7">
      <c r="A265" s="481" t="s">
        <v>2725</v>
      </c>
      <c r="B265" s="450" t="s">
        <v>2709</v>
      </c>
      <c r="C265" s="444"/>
      <c r="D265" s="444"/>
      <c r="E265" s="446"/>
      <c r="F265" s="447"/>
      <c r="G265" s="448"/>
    </row>
    <row r="266" spans="1:7">
      <c r="A266" s="451" t="s">
        <v>946</v>
      </c>
      <c r="B266" s="451" t="s">
        <v>947</v>
      </c>
      <c r="C266" s="451" t="s">
        <v>948</v>
      </c>
      <c r="D266" s="451" t="s">
        <v>949</v>
      </c>
      <c r="E266" s="453" t="s">
        <v>950</v>
      </c>
      <c r="F266" s="474" t="s">
        <v>2579</v>
      </c>
      <c r="G266" s="475" t="s">
        <v>2580</v>
      </c>
    </row>
    <row r="267" spans="1:7">
      <c r="A267" s="456" t="s">
        <v>671</v>
      </c>
      <c r="B267" s="463" t="s">
        <v>672</v>
      </c>
      <c r="C267" s="458"/>
      <c r="D267" s="458"/>
      <c r="E267" s="460"/>
      <c r="F267" s="464"/>
      <c r="G267" s="465"/>
    </row>
    <row r="268" spans="1:7">
      <c r="A268" s="456"/>
      <c r="B268" s="463" t="s">
        <v>673</v>
      </c>
      <c r="C268" s="458" t="s">
        <v>674</v>
      </c>
      <c r="D268" s="458" t="s">
        <v>675</v>
      </c>
      <c r="E268" s="460">
        <v>0.7</v>
      </c>
      <c r="F268" s="464">
        <f>F250</f>
        <v>100000</v>
      </c>
      <c r="G268" s="465">
        <f>F268*E268</f>
        <v>70000</v>
      </c>
    </row>
    <row r="269" spans="1:7">
      <c r="A269" s="456"/>
      <c r="B269" s="463" t="s">
        <v>792</v>
      </c>
      <c r="C269" s="458" t="s">
        <v>678</v>
      </c>
      <c r="D269" s="458" t="s">
        <v>675</v>
      </c>
      <c r="E269" s="460">
        <v>0.35</v>
      </c>
      <c r="F269" s="464">
        <f>F251</f>
        <v>140000</v>
      </c>
      <c r="G269" s="465">
        <f>F269*E269</f>
        <v>49000</v>
      </c>
    </row>
    <row r="270" spans="1:7">
      <c r="A270" s="456"/>
      <c r="B270" s="463" t="s">
        <v>736</v>
      </c>
      <c r="C270" s="458" t="s">
        <v>681</v>
      </c>
      <c r="D270" s="458" t="s">
        <v>675</v>
      </c>
      <c r="E270" s="460">
        <v>3.5000000000000003E-2</v>
      </c>
      <c r="F270" s="464">
        <f>F252</f>
        <v>150000</v>
      </c>
      <c r="G270" s="465">
        <f>F270*E270</f>
        <v>5250.0000000000009</v>
      </c>
    </row>
    <row r="271" spans="1:7">
      <c r="A271" s="456"/>
      <c r="B271" s="463" t="s">
        <v>683</v>
      </c>
      <c r="C271" s="458" t="s">
        <v>684</v>
      </c>
      <c r="D271" s="458" t="s">
        <v>675</v>
      </c>
      <c r="E271" s="460">
        <v>3.5000000000000003E-2</v>
      </c>
      <c r="F271" s="464">
        <f>F253</f>
        <v>140000</v>
      </c>
      <c r="G271" s="465">
        <f>F271*E271</f>
        <v>4900.0000000000009</v>
      </c>
    </row>
    <row r="272" spans="1:7">
      <c r="A272" s="456"/>
      <c r="B272" s="463"/>
      <c r="C272" s="458"/>
      <c r="D272" s="458"/>
      <c r="E272" s="841" t="s">
        <v>685</v>
      </c>
      <c r="F272" s="841"/>
      <c r="G272" s="465">
        <f>SUM(G268:G271)</f>
        <v>129150</v>
      </c>
    </row>
    <row r="273" spans="1:7">
      <c r="A273" s="456" t="s">
        <v>686</v>
      </c>
      <c r="B273" s="463" t="s">
        <v>687</v>
      </c>
      <c r="C273" s="458"/>
      <c r="D273" s="458"/>
      <c r="E273" s="460"/>
      <c r="F273" s="464"/>
      <c r="G273" s="465"/>
    </row>
    <row r="274" spans="1:7">
      <c r="A274" s="456"/>
      <c r="B274" s="463" t="s">
        <v>2856</v>
      </c>
      <c r="C274" s="458"/>
      <c r="D274" s="458" t="s">
        <v>731</v>
      </c>
      <c r="E274" s="460">
        <v>16.8</v>
      </c>
      <c r="F274" s="464">
        <f>'[45]UPAD-BAHAN-ALAT Cetak'!I61</f>
        <v>7500</v>
      </c>
      <c r="G274" s="465">
        <f>F274*E274</f>
        <v>126000</v>
      </c>
    </row>
    <row r="275" spans="1:7">
      <c r="A275" s="456"/>
      <c r="B275" s="463" t="s">
        <v>794</v>
      </c>
      <c r="C275" s="458"/>
      <c r="D275" s="458" t="s">
        <v>690</v>
      </c>
      <c r="E275" s="460">
        <v>10.4</v>
      </c>
      <c r="F275" s="464">
        <f>F257</f>
        <v>1677.3809523809523</v>
      </c>
      <c r="G275" s="465">
        <f>F275*E275</f>
        <v>17444.761904761905</v>
      </c>
    </row>
    <row r="276" spans="1:7">
      <c r="A276" s="456"/>
      <c r="B276" s="463" t="s">
        <v>727</v>
      </c>
      <c r="C276" s="458"/>
      <c r="D276" s="458" t="s">
        <v>848</v>
      </c>
      <c r="E276" s="460">
        <v>4.4999999999999998E-2</v>
      </c>
      <c r="F276" s="464">
        <f>F258</f>
        <v>184.86394557823127</v>
      </c>
      <c r="G276" s="465">
        <f>F276*E276</f>
        <v>8.3188775510204067</v>
      </c>
    </row>
    <row r="277" spans="1:7">
      <c r="A277" s="456"/>
      <c r="B277" s="463" t="s">
        <v>1043</v>
      </c>
      <c r="C277" s="458"/>
      <c r="D277" s="458" t="s">
        <v>690</v>
      </c>
      <c r="E277" s="460">
        <v>1.62</v>
      </c>
      <c r="F277" s="464">
        <f>F259</f>
        <v>32625</v>
      </c>
      <c r="G277" s="465">
        <f>F277*E277</f>
        <v>52852.5</v>
      </c>
    </row>
    <row r="278" spans="1:7">
      <c r="A278" s="456"/>
      <c r="B278" s="478"/>
      <c r="C278" s="479"/>
      <c r="D278" s="479"/>
      <c r="E278" s="841" t="s">
        <v>698</v>
      </c>
      <c r="F278" s="841"/>
      <c r="G278" s="465">
        <f>SUM(G274:G277)</f>
        <v>196305.5807823129</v>
      </c>
    </row>
    <row r="279" spans="1:7">
      <c r="A279" s="456" t="s">
        <v>699</v>
      </c>
      <c r="B279" s="838" t="s">
        <v>2706</v>
      </c>
      <c r="C279" s="838"/>
      <c r="D279" s="838"/>
      <c r="E279" s="838"/>
      <c r="F279" s="838"/>
      <c r="G279" s="466">
        <f>G272+G278</f>
        <v>325455.5807823129</v>
      </c>
    </row>
    <row r="280" spans="1:7">
      <c r="A280" s="456" t="s">
        <v>702</v>
      </c>
      <c r="B280" s="839" t="s">
        <v>2854</v>
      </c>
      <c r="C280" s="839"/>
      <c r="D280" s="839"/>
      <c r="E280" s="838" t="s">
        <v>2713</v>
      </c>
      <c r="F280" s="838"/>
      <c r="G280" s="466">
        <f>G279*0.15</f>
        <v>48818.337117346935</v>
      </c>
    </row>
    <row r="281" spans="1:7">
      <c r="A281" s="456" t="s">
        <v>704</v>
      </c>
      <c r="B281" s="840" t="s">
        <v>2707</v>
      </c>
      <c r="C281" s="840"/>
      <c r="D281" s="840"/>
      <c r="E281" s="840"/>
      <c r="F281" s="840"/>
      <c r="G281" s="466">
        <f>ROUND(SUM(G279:G280),2)</f>
        <v>374273.92</v>
      </c>
    </row>
    <row r="282" spans="1:7">
      <c r="A282" s="444"/>
      <c r="B282" s="445"/>
      <c r="C282" s="444"/>
      <c r="D282" s="444"/>
      <c r="E282" s="446"/>
      <c r="F282" s="447"/>
      <c r="G282" s="448"/>
    </row>
    <row r="283" spans="1:7">
      <c r="A283" s="481" t="s">
        <v>2726</v>
      </c>
      <c r="B283" s="450" t="s">
        <v>2710</v>
      </c>
      <c r="C283" s="444"/>
      <c r="D283" s="444"/>
      <c r="E283" s="446"/>
      <c r="F283" s="447"/>
      <c r="G283" s="448"/>
    </row>
    <row r="284" spans="1:7">
      <c r="A284" s="451" t="s">
        <v>946</v>
      </c>
      <c r="B284" s="451" t="s">
        <v>947</v>
      </c>
      <c r="C284" s="451" t="s">
        <v>948</v>
      </c>
      <c r="D284" s="451" t="s">
        <v>949</v>
      </c>
      <c r="E284" s="453" t="s">
        <v>950</v>
      </c>
      <c r="F284" s="474" t="s">
        <v>2579</v>
      </c>
      <c r="G284" s="475" t="s">
        <v>2580</v>
      </c>
    </row>
    <row r="285" spans="1:7">
      <c r="A285" s="456" t="s">
        <v>671</v>
      </c>
      <c r="B285" s="463" t="s">
        <v>672</v>
      </c>
      <c r="C285" s="458"/>
      <c r="D285" s="458"/>
      <c r="E285" s="460"/>
      <c r="F285" s="464"/>
      <c r="G285" s="465"/>
    </row>
    <row r="286" spans="1:7">
      <c r="A286" s="456"/>
      <c r="B286" s="463" t="s">
        <v>673</v>
      </c>
      <c r="C286" s="458" t="s">
        <v>674</v>
      </c>
      <c r="D286" s="458" t="s">
        <v>675</v>
      </c>
      <c r="E286" s="460">
        <v>0.9</v>
      </c>
      <c r="F286" s="464">
        <f>F268</f>
        <v>100000</v>
      </c>
      <c r="G286" s="465">
        <f>F286*E286</f>
        <v>90000</v>
      </c>
    </row>
    <row r="287" spans="1:7">
      <c r="A287" s="456"/>
      <c r="B287" s="463" t="s">
        <v>792</v>
      </c>
      <c r="C287" s="458" t="s">
        <v>678</v>
      </c>
      <c r="D287" s="458" t="s">
        <v>675</v>
      </c>
      <c r="E287" s="460">
        <v>0.45</v>
      </c>
      <c r="F287" s="464">
        <f>F269</f>
        <v>140000</v>
      </c>
      <c r="G287" s="465">
        <f>F287*E287</f>
        <v>63000</v>
      </c>
    </row>
    <row r="288" spans="1:7">
      <c r="A288" s="456"/>
      <c r="B288" s="463" t="s">
        <v>736</v>
      </c>
      <c r="C288" s="458" t="s">
        <v>681</v>
      </c>
      <c r="D288" s="458" t="s">
        <v>675</v>
      </c>
      <c r="E288" s="460">
        <v>4.4999999999999998E-2</v>
      </c>
      <c r="F288" s="464">
        <f>F270</f>
        <v>150000</v>
      </c>
      <c r="G288" s="465">
        <f>F288*E288</f>
        <v>6750</v>
      </c>
    </row>
    <row r="289" spans="1:7">
      <c r="A289" s="456"/>
      <c r="B289" s="463" t="s">
        <v>683</v>
      </c>
      <c r="C289" s="458" t="s">
        <v>684</v>
      </c>
      <c r="D289" s="458" t="s">
        <v>675</v>
      </c>
      <c r="E289" s="460">
        <v>4.4999999999999998E-2</v>
      </c>
      <c r="F289" s="464">
        <f>F271</f>
        <v>140000</v>
      </c>
      <c r="G289" s="465">
        <f>F289*E289</f>
        <v>6300</v>
      </c>
    </row>
    <row r="290" spans="1:7">
      <c r="A290" s="456"/>
      <c r="B290" s="463"/>
      <c r="C290" s="458"/>
      <c r="D290" s="458"/>
      <c r="E290" s="841" t="s">
        <v>685</v>
      </c>
      <c r="F290" s="841"/>
      <c r="G290" s="465">
        <f>SUM(G286:G289)</f>
        <v>166050</v>
      </c>
    </row>
    <row r="291" spans="1:7">
      <c r="A291" s="456" t="s">
        <v>686</v>
      </c>
      <c r="B291" s="463" t="s">
        <v>687</v>
      </c>
      <c r="C291" s="458"/>
      <c r="D291" s="458"/>
      <c r="E291" s="460"/>
      <c r="F291" s="464"/>
      <c r="G291" s="465"/>
    </row>
    <row r="292" spans="1:7">
      <c r="A292" s="456"/>
      <c r="B292" s="463" t="s">
        <v>2857</v>
      </c>
      <c r="C292" s="458"/>
      <c r="D292" s="458" t="s">
        <v>731</v>
      </c>
      <c r="E292" s="460">
        <v>10.5</v>
      </c>
      <c r="F292" s="464">
        <f>'[45]UPAD-BAHAN-ALAT Cetak'!I62</f>
        <v>10000</v>
      </c>
      <c r="G292" s="465">
        <f>F292*E292</f>
        <v>105000</v>
      </c>
    </row>
    <row r="293" spans="1:7">
      <c r="A293" s="456"/>
      <c r="B293" s="463" t="s">
        <v>794</v>
      </c>
      <c r="C293" s="458"/>
      <c r="D293" s="458" t="s">
        <v>690</v>
      </c>
      <c r="E293" s="460">
        <v>9.3000000000000007</v>
      </c>
      <c r="F293" s="464">
        <f>F275</f>
        <v>1677.3809523809523</v>
      </c>
      <c r="G293" s="465">
        <f>F293*E293</f>
        <v>15599.642857142857</v>
      </c>
    </row>
    <row r="294" spans="1:7">
      <c r="A294" s="456"/>
      <c r="B294" s="463" t="s">
        <v>787</v>
      </c>
      <c r="C294" s="458"/>
      <c r="D294" s="458" t="s">
        <v>848</v>
      </c>
      <c r="E294" s="460">
        <v>1.7999999999999999E-2</v>
      </c>
      <c r="F294" s="464">
        <f>F276</f>
        <v>184.86394557823127</v>
      </c>
      <c r="G294" s="465">
        <f>F294*E294</f>
        <v>3.3275510204081624</v>
      </c>
    </row>
    <row r="295" spans="1:7">
      <c r="A295" s="456"/>
      <c r="B295" s="463" t="s">
        <v>1043</v>
      </c>
      <c r="C295" s="458"/>
      <c r="D295" s="458" t="s">
        <v>690</v>
      </c>
      <c r="E295" s="460">
        <v>1.94</v>
      </c>
      <c r="F295" s="464">
        <f>F277</f>
        <v>32625</v>
      </c>
      <c r="G295" s="465">
        <f>F295*E295</f>
        <v>63292.5</v>
      </c>
    </row>
    <row r="296" spans="1:7">
      <c r="A296" s="456"/>
      <c r="B296" s="478"/>
      <c r="C296" s="479"/>
      <c r="D296" s="479"/>
      <c r="E296" s="841" t="s">
        <v>698</v>
      </c>
      <c r="F296" s="841"/>
      <c r="G296" s="465">
        <f>SUM(G292:G295)</f>
        <v>183895.47040816327</v>
      </c>
    </row>
    <row r="297" spans="1:7">
      <c r="A297" s="456" t="s">
        <v>699</v>
      </c>
      <c r="B297" s="838" t="s">
        <v>2706</v>
      </c>
      <c r="C297" s="838"/>
      <c r="D297" s="838"/>
      <c r="E297" s="838"/>
      <c r="F297" s="838"/>
      <c r="G297" s="466">
        <f>G290+G296</f>
        <v>349945.47040816327</v>
      </c>
    </row>
    <row r="298" spans="1:7">
      <c r="A298" s="456" t="s">
        <v>702</v>
      </c>
      <c r="B298" s="839" t="s">
        <v>2854</v>
      </c>
      <c r="C298" s="839"/>
      <c r="D298" s="839"/>
      <c r="E298" s="838" t="s">
        <v>2713</v>
      </c>
      <c r="F298" s="838"/>
      <c r="G298" s="466">
        <f>G297*0.15</f>
        <v>52491.820561224486</v>
      </c>
    </row>
    <row r="299" spans="1:7">
      <c r="A299" s="456" t="s">
        <v>704</v>
      </c>
      <c r="B299" s="840" t="s">
        <v>2707</v>
      </c>
      <c r="C299" s="840"/>
      <c r="D299" s="840"/>
      <c r="E299" s="840"/>
      <c r="F299" s="840"/>
      <c r="G299" s="466">
        <f>ROUND(SUM(G297:G298),2)</f>
        <v>402437.29</v>
      </c>
    </row>
    <row r="300" spans="1:7">
      <c r="A300" s="444"/>
      <c r="B300" s="445"/>
      <c r="C300" s="444"/>
      <c r="D300" s="444"/>
      <c r="E300" s="446"/>
      <c r="F300" s="447"/>
      <c r="G300" s="448"/>
    </row>
    <row r="301" spans="1:7">
      <c r="A301" s="468" t="s">
        <v>2756</v>
      </c>
      <c r="B301" s="469" t="s">
        <v>2757</v>
      </c>
      <c r="C301" s="470"/>
      <c r="D301" s="470"/>
      <c r="E301" s="471"/>
      <c r="F301" s="472"/>
      <c r="G301" s="473"/>
    </row>
    <row r="302" spans="1:7">
      <c r="A302" s="499" t="s">
        <v>946</v>
      </c>
      <c r="B302" s="499" t="s">
        <v>947</v>
      </c>
      <c r="C302" s="499" t="s">
        <v>948</v>
      </c>
      <c r="D302" s="499" t="s">
        <v>949</v>
      </c>
      <c r="E302" s="500" t="s">
        <v>950</v>
      </c>
      <c r="F302" s="474" t="s">
        <v>2579</v>
      </c>
      <c r="G302" s="475" t="s">
        <v>2580</v>
      </c>
    </row>
    <row r="303" spans="1:7">
      <c r="A303" s="456" t="s">
        <v>671</v>
      </c>
      <c r="B303" s="457" t="s">
        <v>672</v>
      </c>
      <c r="C303" s="458"/>
      <c r="D303" s="458"/>
      <c r="E303" s="460"/>
      <c r="F303" s="464"/>
      <c r="G303" s="465"/>
    </row>
    <row r="304" spans="1:7">
      <c r="A304" s="458"/>
      <c r="B304" s="463" t="s">
        <v>673</v>
      </c>
      <c r="C304" s="458" t="s">
        <v>674</v>
      </c>
      <c r="D304" s="458" t="s">
        <v>675</v>
      </c>
      <c r="E304" s="460">
        <v>0.2</v>
      </c>
      <c r="F304" s="464">
        <f>F286</f>
        <v>100000</v>
      </c>
      <c r="G304" s="465">
        <f>F304*E304</f>
        <v>20000</v>
      </c>
    </row>
    <row r="305" spans="1:7">
      <c r="A305" s="458"/>
      <c r="B305" s="463" t="s">
        <v>826</v>
      </c>
      <c r="C305" s="458" t="s">
        <v>678</v>
      </c>
      <c r="D305" s="458" t="s">
        <v>675</v>
      </c>
      <c r="E305" s="460">
        <v>0.45</v>
      </c>
      <c r="F305" s="464">
        <f>F287</f>
        <v>140000</v>
      </c>
      <c r="G305" s="465">
        <f>F305*E305</f>
        <v>63000</v>
      </c>
    </row>
    <row r="306" spans="1:7">
      <c r="A306" s="458"/>
      <c r="B306" s="463" t="s">
        <v>680</v>
      </c>
      <c r="C306" s="458" t="s">
        <v>681</v>
      </c>
      <c r="D306" s="458" t="s">
        <v>675</v>
      </c>
      <c r="E306" s="460">
        <v>0.01</v>
      </c>
      <c r="F306" s="464">
        <f>F288</f>
        <v>150000</v>
      </c>
      <c r="G306" s="465">
        <f>F306*E306</f>
        <v>1500</v>
      </c>
    </row>
    <row r="307" spans="1:7">
      <c r="A307" s="458"/>
      <c r="B307" s="463" t="s">
        <v>683</v>
      </c>
      <c r="C307" s="458" t="s">
        <v>684</v>
      </c>
      <c r="D307" s="458" t="s">
        <v>675</v>
      </c>
      <c r="E307" s="460">
        <v>0.05</v>
      </c>
      <c r="F307" s="464">
        <f>F289</f>
        <v>140000</v>
      </c>
      <c r="G307" s="465">
        <f>F307*E307</f>
        <v>7000</v>
      </c>
    </row>
    <row r="308" spans="1:7">
      <c r="A308" s="458"/>
      <c r="B308" s="463"/>
      <c r="C308" s="458"/>
      <c r="D308" s="458"/>
      <c r="E308" s="841" t="s">
        <v>685</v>
      </c>
      <c r="F308" s="841"/>
      <c r="G308" s="465">
        <f>SUM(G304:G307)</f>
        <v>91500</v>
      </c>
    </row>
    <row r="309" spans="1:7">
      <c r="A309" s="456" t="s">
        <v>686</v>
      </c>
      <c r="B309" s="457" t="s">
        <v>687</v>
      </c>
      <c r="C309" s="458"/>
      <c r="D309" s="458"/>
      <c r="E309" s="460"/>
      <c r="F309" s="464"/>
      <c r="G309" s="465"/>
    </row>
    <row r="310" spans="1:7">
      <c r="A310" s="458"/>
      <c r="B310" s="486" t="s">
        <v>2646</v>
      </c>
      <c r="C310" s="458"/>
      <c r="D310" s="458" t="s">
        <v>2587</v>
      </c>
      <c r="E310" s="460">
        <v>2</v>
      </c>
      <c r="F310" s="464">
        <f>'[45]UPAD-BAHAN-ALAT Cetak'!I64</f>
        <v>20000</v>
      </c>
      <c r="G310" s="465">
        <f>F310*E310</f>
        <v>40000</v>
      </c>
    </row>
    <row r="311" spans="1:7">
      <c r="A311" s="458"/>
      <c r="B311" s="486" t="s">
        <v>2755</v>
      </c>
      <c r="C311" s="458"/>
      <c r="D311" s="458" t="s">
        <v>2587</v>
      </c>
      <c r="E311" s="460">
        <v>1.67</v>
      </c>
      <c r="F311" s="464">
        <f>'[45]UPAD-BAHAN-ALAT Cetak'!I65</f>
        <v>8120.833333333333</v>
      </c>
      <c r="G311" s="465">
        <f t="shared" ref="G311:G313" si="4">F311*E311</f>
        <v>13561.791666666666</v>
      </c>
    </row>
    <row r="312" spans="1:7">
      <c r="A312" s="458"/>
      <c r="B312" s="486" t="s">
        <v>2708</v>
      </c>
      <c r="C312" s="458"/>
      <c r="D312" s="458" t="s">
        <v>1366</v>
      </c>
      <c r="E312" s="460">
        <v>14</v>
      </c>
      <c r="F312" s="464">
        <f>'[45]UPAD-BAHAN-ALAT Cetak'!I66</f>
        <v>1170</v>
      </c>
      <c r="G312" s="465">
        <f t="shared" si="4"/>
        <v>16380</v>
      </c>
    </row>
    <row r="313" spans="1:7">
      <c r="A313" s="458"/>
      <c r="B313" s="486" t="s">
        <v>2885</v>
      </c>
      <c r="C313" s="458"/>
      <c r="D313" s="458" t="s">
        <v>1366</v>
      </c>
      <c r="E313" s="460">
        <v>11</v>
      </c>
      <c r="F313" s="464">
        <v>1000</v>
      </c>
      <c r="G313" s="465">
        <f t="shared" si="4"/>
        <v>11000</v>
      </c>
    </row>
    <row r="314" spans="1:7">
      <c r="A314" s="458"/>
      <c r="B314" s="463"/>
      <c r="C314" s="458"/>
      <c r="D314" s="458"/>
      <c r="E314" s="849" t="s">
        <v>698</v>
      </c>
      <c r="F314" s="849"/>
      <c r="G314" s="465">
        <f>SUM(G310:G313)</f>
        <v>80941.791666666657</v>
      </c>
    </row>
    <row r="315" spans="1:7">
      <c r="A315" s="456" t="s">
        <v>699</v>
      </c>
      <c r="B315" s="838" t="s">
        <v>2706</v>
      </c>
      <c r="C315" s="838"/>
      <c r="D315" s="838"/>
      <c r="E315" s="838"/>
      <c r="F315" s="838"/>
      <c r="G315" s="466">
        <f>G308+G314</f>
        <v>172441.79166666666</v>
      </c>
    </row>
    <row r="316" spans="1:7">
      <c r="A316" s="456" t="s">
        <v>702</v>
      </c>
      <c r="B316" s="839" t="s">
        <v>2854</v>
      </c>
      <c r="C316" s="839"/>
      <c r="D316" s="839"/>
      <c r="E316" s="838" t="s">
        <v>2713</v>
      </c>
      <c r="F316" s="838"/>
      <c r="G316" s="466">
        <f>G315*0.15</f>
        <v>25866.268749999999</v>
      </c>
    </row>
    <row r="317" spans="1:7">
      <c r="A317" s="456" t="s">
        <v>704</v>
      </c>
      <c r="B317" s="840" t="s">
        <v>2707</v>
      </c>
      <c r="C317" s="840"/>
      <c r="D317" s="840"/>
      <c r="E317" s="840"/>
      <c r="F317" s="840"/>
      <c r="G317" s="466">
        <f>ROUND(SUM(G315:G316),2)</f>
        <v>198308.06</v>
      </c>
    </row>
    <row r="318" spans="1:7">
      <c r="A318" s="444"/>
      <c r="B318" s="445"/>
      <c r="C318" s="444"/>
      <c r="D318" s="444"/>
      <c r="E318" s="446"/>
      <c r="F318" s="447"/>
      <c r="G318" s="448"/>
    </row>
    <row r="319" spans="1:7">
      <c r="A319" s="481" t="s">
        <v>2721</v>
      </c>
      <c r="B319" s="450" t="s">
        <v>2599</v>
      </c>
      <c r="C319" s="444"/>
      <c r="D319" s="444"/>
      <c r="E319" s="446"/>
      <c r="F319" s="447"/>
      <c r="G319" s="448"/>
    </row>
    <row r="320" spans="1:7">
      <c r="A320" s="451" t="s">
        <v>946</v>
      </c>
      <c r="B320" s="451" t="s">
        <v>947</v>
      </c>
      <c r="C320" s="451" t="s">
        <v>948</v>
      </c>
      <c r="D320" s="451" t="s">
        <v>949</v>
      </c>
      <c r="E320" s="453" t="s">
        <v>950</v>
      </c>
      <c r="F320" s="474" t="s">
        <v>2579</v>
      </c>
      <c r="G320" s="475" t="s">
        <v>2580</v>
      </c>
    </row>
    <row r="321" spans="1:7">
      <c r="A321" s="456" t="s">
        <v>671</v>
      </c>
      <c r="B321" s="457" t="s">
        <v>672</v>
      </c>
      <c r="C321" s="458"/>
      <c r="D321" s="458"/>
      <c r="E321" s="460"/>
      <c r="F321" s="464"/>
      <c r="G321" s="465"/>
    </row>
    <row r="322" spans="1:7">
      <c r="A322" s="458"/>
      <c r="B322" s="463" t="s">
        <v>673</v>
      </c>
      <c r="C322" s="458" t="s">
        <v>674</v>
      </c>
      <c r="D322" s="458" t="s">
        <v>675</v>
      </c>
      <c r="E322" s="460">
        <v>0.2</v>
      </c>
      <c r="F322" s="464">
        <f>F304</f>
        <v>100000</v>
      </c>
      <c r="G322" s="465">
        <f>F322*E322</f>
        <v>20000</v>
      </c>
    </row>
    <row r="323" spans="1:7">
      <c r="A323" s="458"/>
      <c r="B323" s="463" t="s">
        <v>764</v>
      </c>
      <c r="C323" s="458" t="s">
        <v>678</v>
      </c>
      <c r="D323" s="458" t="s">
        <v>675</v>
      </c>
      <c r="E323" s="460">
        <v>0.2</v>
      </c>
      <c r="F323" s="464">
        <f>F305</f>
        <v>140000</v>
      </c>
      <c r="G323" s="465">
        <f>F323*E323</f>
        <v>28000</v>
      </c>
    </row>
    <row r="324" spans="1:7">
      <c r="A324" s="458"/>
      <c r="B324" s="463" t="s">
        <v>736</v>
      </c>
      <c r="C324" s="458" t="s">
        <v>681</v>
      </c>
      <c r="D324" s="458" t="s">
        <v>675</v>
      </c>
      <c r="E324" s="460">
        <v>0.02</v>
      </c>
      <c r="F324" s="464">
        <f>F306</f>
        <v>150000</v>
      </c>
      <c r="G324" s="465">
        <f>F324*E324</f>
        <v>3000</v>
      </c>
    </row>
    <row r="325" spans="1:7">
      <c r="A325" s="458"/>
      <c r="B325" s="463" t="s">
        <v>683</v>
      </c>
      <c r="C325" s="458" t="s">
        <v>684</v>
      </c>
      <c r="D325" s="458" t="s">
        <v>675</v>
      </c>
      <c r="E325" s="460">
        <v>1E-3</v>
      </c>
      <c r="F325" s="464">
        <f>F307</f>
        <v>140000</v>
      </c>
      <c r="G325" s="465">
        <f>F325*E325</f>
        <v>140</v>
      </c>
    </row>
    <row r="326" spans="1:7">
      <c r="A326" s="458"/>
      <c r="B326" s="463"/>
      <c r="C326" s="458"/>
      <c r="D326" s="458"/>
      <c r="E326" s="841" t="s">
        <v>685</v>
      </c>
      <c r="F326" s="841"/>
      <c r="G326" s="465">
        <f>SUM(G322:G325)</f>
        <v>51140</v>
      </c>
    </row>
    <row r="327" spans="1:7">
      <c r="A327" s="456" t="s">
        <v>686</v>
      </c>
      <c r="B327" s="457" t="s">
        <v>687</v>
      </c>
      <c r="C327" s="458"/>
      <c r="D327" s="458"/>
      <c r="E327" s="460"/>
      <c r="F327" s="464"/>
      <c r="G327" s="465"/>
    </row>
    <row r="328" spans="1:7">
      <c r="A328" s="458"/>
      <c r="B328" s="463" t="s">
        <v>733</v>
      </c>
      <c r="C328" s="458"/>
      <c r="D328" s="458" t="s">
        <v>824</v>
      </c>
      <c r="E328" s="460">
        <v>1.05</v>
      </c>
      <c r="F328" s="464">
        <f>'[45]UPAD-BAHAN-ALAT Cetak'!I67</f>
        <v>91350</v>
      </c>
      <c r="G328" s="465">
        <f>F328*E328</f>
        <v>95917.5</v>
      </c>
    </row>
    <row r="329" spans="1:7">
      <c r="A329" s="458"/>
      <c r="B329" s="463" t="s">
        <v>2585</v>
      </c>
      <c r="C329" s="458"/>
      <c r="D329" s="458" t="s">
        <v>756</v>
      </c>
      <c r="E329" s="460">
        <v>1.4999999999999999E-2</v>
      </c>
      <c r="F329" s="464">
        <f>'[45]UPAD-BAHAN-ALAT Cetak'!I68</f>
        <v>26000</v>
      </c>
      <c r="G329" s="465">
        <f>F329*E329</f>
        <v>390</v>
      </c>
    </row>
    <row r="330" spans="1:7">
      <c r="A330" s="458"/>
      <c r="B330" s="486" t="s">
        <v>2650</v>
      </c>
      <c r="C330" s="458"/>
      <c r="D330" s="456" t="s">
        <v>2582</v>
      </c>
      <c r="E330" s="460">
        <v>1.9E-2</v>
      </c>
      <c r="F330" s="464">
        <f>'[45]UPAD-BAHAN-ALAT Cetak'!I54</f>
        <v>3915000</v>
      </c>
      <c r="G330" s="465">
        <f>F330*E330</f>
        <v>74385</v>
      </c>
    </row>
    <row r="331" spans="1:7">
      <c r="A331" s="458"/>
      <c r="B331" s="478"/>
      <c r="C331" s="479"/>
      <c r="D331" s="479"/>
      <c r="E331" s="841" t="s">
        <v>698</v>
      </c>
      <c r="F331" s="841"/>
      <c r="G331" s="465">
        <f>SUM(G328:G330)</f>
        <v>170692.5</v>
      </c>
    </row>
    <row r="332" spans="1:7">
      <c r="A332" s="456" t="s">
        <v>699</v>
      </c>
      <c r="B332" s="838" t="s">
        <v>2706</v>
      </c>
      <c r="C332" s="838"/>
      <c r="D332" s="838"/>
      <c r="E332" s="838"/>
      <c r="F332" s="838"/>
      <c r="G332" s="466">
        <f>G326+G331</f>
        <v>221832.5</v>
      </c>
    </row>
    <row r="333" spans="1:7">
      <c r="A333" s="456" t="s">
        <v>702</v>
      </c>
      <c r="B333" s="839" t="s">
        <v>2854</v>
      </c>
      <c r="C333" s="839"/>
      <c r="D333" s="839"/>
      <c r="E333" s="838" t="s">
        <v>2713</v>
      </c>
      <c r="F333" s="838"/>
      <c r="G333" s="466">
        <f>G332*0.15</f>
        <v>33274.875</v>
      </c>
    </row>
    <row r="334" spans="1:7">
      <c r="A334" s="456" t="s">
        <v>704</v>
      </c>
      <c r="B334" s="840" t="s">
        <v>2707</v>
      </c>
      <c r="C334" s="840"/>
      <c r="D334" s="840"/>
      <c r="E334" s="840"/>
      <c r="F334" s="840"/>
      <c r="G334" s="466">
        <f>ROUND(SUM(G332:G333),2)</f>
        <v>255107.38</v>
      </c>
    </row>
    <row r="335" spans="1:7">
      <c r="A335" s="444"/>
      <c r="B335" s="445"/>
      <c r="C335" s="444"/>
      <c r="D335" s="444"/>
      <c r="E335" s="446"/>
      <c r="F335" s="447"/>
      <c r="G335" s="448"/>
    </row>
    <row r="336" spans="1:7">
      <c r="A336" s="449" t="s">
        <v>2730</v>
      </c>
      <c r="B336" s="501" t="s">
        <v>2679</v>
      </c>
      <c r="C336" s="502"/>
      <c r="D336" s="502"/>
      <c r="E336" s="446"/>
      <c r="F336" s="447"/>
      <c r="G336" s="503"/>
    </row>
    <row r="337" spans="1:7">
      <c r="A337" s="504" t="s">
        <v>946</v>
      </c>
      <c r="B337" s="504" t="s">
        <v>947</v>
      </c>
      <c r="C337" s="504" t="s">
        <v>948</v>
      </c>
      <c r="D337" s="504" t="s">
        <v>949</v>
      </c>
      <c r="E337" s="453" t="s">
        <v>950</v>
      </c>
      <c r="F337" s="474" t="s">
        <v>2579</v>
      </c>
      <c r="G337" s="505" t="s">
        <v>2580</v>
      </c>
    </row>
    <row r="338" spans="1:7">
      <c r="A338" s="506" t="s">
        <v>671</v>
      </c>
      <c r="B338" s="483" t="s">
        <v>672</v>
      </c>
      <c r="C338" s="507"/>
      <c r="D338" s="507"/>
      <c r="E338" s="460"/>
      <c r="F338" s="464"/>
      <c r="G338" s="508"/>
    </row>
    <row r="339" spans="1:7">
      <c r="A339" s="506"/>
      <c r="B339" s="483" t="s">
        <v>673</v>
      </c>
      <c r="C339" s="507" t="s">
        <v>674</v>
      </c>
      <c r="D339" s="507" t="s">
        <v>675</v>
      </c>
      <c r="E339" s="460">
        <v>0.25</v>
      </c>
      <c r="F339" s="464">
        <f>F322</f>
        <v>100000</v>
      </c>
      <c r="G339" s="508">
        <f>F339*E339</f>
        <v>25000</v>
      </c>
    </row>
    <row r="340" spans="1:7">
      <c r="A340" s="506"/>
      <c r="B340" s="483" t="s">
        <v>677</v>
      </c>
      <c r="C340" s="507" t="s">
        <v>678</v>
      </c>
      <c r="D340" s="507" t="s">
        <v>675</v>
      </c>
      <c r="E340" s="460">
        <v>0.15</v>
      </c>
      <c r="F340" s="464">
        <f>F323</f>
        <v>140000</v>
      </c>
      <c r="G340" s="508">
        <f>F340*E340</f>
        <v>21000</v>
      </c>
    </row>
    <row r="341" spans="1:7">
      <c r="A341" s="506"/>
      <c r="B341" s="483" t="s">
        <v>736</v>
      </c>
      <c r="C341" s="507" t="s">
        <v>681</v>
      </c>
      <c r="D341" s="507" t="s">
        <v>675</v>
      </c>
      <c r="E341" s="460">
        <v>1.4999999999999999E-2</v>
      </c>
      <c r="F341" s="464">
        <f>F324</f>
        <v>150000</v>
      </c>
      <c r="G341" s="508">
        <f>F341*E341</f>
        <v>2250</v>
      </c>
    </row>
    <row r="342" spans="1:7">
      <c r="A342" s="506"/>
      <c r="B342" s="483" t="s">
        <v>683</v>
      </c>
      <c r="C342" s="507" t="s">
        <v>684</v>
      </c>
      <c r="D342" s="507" t="s">
        <v>675</v>
      </c>
      <c r="E342" s="460">
        <v>1.2999999999999999E-2</v>
      </c>
      <c r="F342" s="464">
        <f>F325</f>
        <v>140000</v>
      </c>
      <c r="G342" s="508">
        <f>F342*E342</f>
        <v>1820</v>
      </c>
    </row>
    <row r="343" spans="1:7">
      <c r="A343" s="506"/>
      <c r="B343" s="483"/>
      <c r="C343" s="507"/>
      <c r="D343" s="507"/>
      <c r="E343" s="848" t="s">
        <v>685</v>
      </c>
      <c r="F343" s="848"/>
      <c r="G343" s="508">
        <f>SUM(G339:G342)</f>
        <v>50070</v>
      </c>
    </row>
    <row r="344" spans="1:7">
      <c r="A344" s="506" t="s">
        <v>686</v>
      </c>
      <c r="B344" s="483" t="s">
        <v>687</v>
      </c>
      <c r="C344" s="507"/>
      <c r="D344" s="507"/>
      <c r="E344" s="460"/>
      <c r="F344" s="464"/>
      <c r="G344" s="508"/>
    </row>
    <row r="345" spans="1:7">
      <c r="A345" s="506"/>
      <c r="B345" s="483" t="s">
        <v>2680</v>
      </c>
      <c r="C345" s="507"/>
      <c r="D345" s="507" t="s">
        <v>731</v>
      </c>
      <c r="E345" s="460">
        <v>1.1000000000000001</v>
      </c>
      <c r="F345" s="464">
        <f>'[45]UPAD-BAHAN-ALAT Cetak'!I69</f>
        <v>26100</v>
      </c>
      <c r="G345" s="508">
        <f>F345*E345</f>
        <v>28710.000000000004</v>
      </c>
    </row>
    <row r="346" spans="1:7">
      <c r="A346" s="506"/>
      <c r="B346" s="483" t="s">
        <v>2705</v>
      </c>
      <c r="C346" s="507"/>
      <c r="D346" s="507" t="s">
        <v>690</v>
      </c>
      <c r="E346" s="460">
        <v>0.05</v>
      </c>
      <c r="F346" s="464">
        <f>'[45]UPAD-BAHAN-ALAT Cetak'!I70</f>
        <v>32625</v>
      </c>
      <c r="G346" s="508">
        <f>F346*E346</f>
        <v>1631.25</v>
      </c>
    </row>
    <row r="347" spans="1:7">
      <c r="A347" s="506"/>
      <c r="B347" s="509"/>
      <c r="C347" s="510"/>
      <c r="D347" s="510"/>
      <c r="E347" s="848" t="s">
        <v>698</v>
      </c>
      <c r="F347" s="848"/>
      <c r="G347" s="508">
        <f>SUM(G345:G346)</f>
        <v>30341.250000000004</v>
      </c>
    </row>
    <row r="348" spans="1:7">
      <c r="A348" s="506" t="s">
        <v>699</v>
      </c>
      <c r="B348" s="845" t="s">
        <v>2706</v>
      </c>
      <c r="C348" s="845"/>
      <c r="D348" s="845"/>
      <c r="E348" s="845"/>
      <c r="F348" s="845"/>
      <c r="G348" s="511">
        <f>G343+G347</f>
        <v>80411.25</v>
      </c>
    </row>
    <row r="349" spans="1:7">
      <c r="A349" s="506" t="s">
        <v>702</v>
      </c>
      <c r="B349" s="846" t="s">
        <v>2854</v>
      </c>
      <c r="C349" s="846"/>
      <c r="D349" s="846"/>
      <c r="E349" s="845" t="s">
        <v>2713</v>
      </c>
      <c r="F349" s="845"/>
      <c r="G349" s="466">
        <f>G348*0.15</f>
        <v>12061.6875</v>
      </c>
    </row>
    <row r="350" spans="1:7">
      <c r="A350" s="506" t="s">
        <v>704</v>
      </c>
      <c r="B350" s="847" t="s">
        <v>2707</v>
      </c>
      <c r="C350" s="847"/>
      <c r="D350" s="847"/>
      <c r="E350" s="847"/>
      <c r="F350" s="847"/>
      <c r="G350" s="466">
        <f>ROUND(SUM(G348:G349),2)</f>
        <v>92472.94</v>
      </c>
    </row>
    <row r="351" spans="1:7">
      <c r="A351" s="444"/>
      <c r="B351" s="445"/>
      <c r="C351" s="444"/>
      <c r="D351" s="444"/>
      <c r="E351" s="446"/>
      <c r="F351" s="447"/>
      <c r="G351" s="448"/>
    </row>
    <row r="352" spans="1:7">
      <c r="A352" s="481" t="s">
        <v>2729</v>
      </c>
      <c r="B352" s="501" t="s">
        <v>2677</v>
      </c>
      <c r="C352" s="502"/>
      <c r="D352" s="502"/>
      <c r="E352" s="446"/>
      <c r="F352" s="447"/>
      <c r="G352" s="503"/>
    </row>
    <row r="353" spans="1:7">
      <c r="A353" s="504" t="s">
        <v>946</v>
      </c>
      <c r="B353" s="504" t="s">
        <v>947</v>
      </c>
      <c r="C353" s="504" t="s">
        <v>948</v>
      </c>
      <c r="D353" s="504" t="s">
        <v>949</v>
      </c>
      <c r="E353" s="453" t="s">
        <v>950</v>
      </c>
      <c r="F353" s="474" t="s">
        <v>2579</v>
      </c>
      <c r="G353" s="505" t="s">
        <v>2580</v>
      </c>
    </row>
    <row r="354" spans="1:7">
      <c r="A354" s="506" t="s">
        <v>671</v>
      </c>
      <c r="B354" s="483" t="s">
        <v>672</v>
      </c>
      <c r="C354" s="507"/>
      <c r="D354" s="507"/>
      <c r="E354" s="460"/>
      <c r="F354" s="464"/>
      <c r="G354" s="508"/>
    </row>
    <row r="355" spans="1:7">
      <c r="A355" s="506"/>
      <c r="B355" s="483" t="s">
        <v>673</v>
      </c>
      <c r="C355" s="507" t="s">
        <v>674</v>
      </c>
      <c r="D355" s="507" t="s">
        <v>675</v>
      </c>
      <c r="E355" s="460">
        <v>0.2</v>
      </c>
      <c r="F355" s="464">
        <f>F339</f>
        <v>100000</v>
      </c>
      <c r="G355" s="508">
        <f>F355*E355</f>
        <v>20000</v>
      </c>
    </row>
    <row r="356" spans="1:7">
      <c r="A356" s="506"/>
      <c r="B356" s="483" t="s">
        <v>677</v>
      </c>
      <c r="C356" s="507" t="s">
        <v>678</v>
      </c>
      <c r="D356" s="507" t="s">
        <v>675</v>
      </c>
      <c r="E356" s="460">
        <v>0.1</v>
      </c>
      <c r="F356" s="464">
        <f>F340</f>
        <v>140000</v>
      </c>
      <c r="G356" s="508">
        <f>F356*E356</f>
        <v>14000</v>
      </c>
    </row>
    <row r="357" spans="1:7">
      <c r="A357" s="506"/>
      <c r="B357" s="483" t="s">
        <v>736</v>
      </c>
      <c r="C357" s="507" t="s">
        <v>681</v>
      </c>
      <c r="D357" s="507" t="s">
        <v>675</v>
      </c>
      <c r="E357" s="460">
        <v>0.01</v>
      </c>
      <c r="F357" s="464">
        <f>F341</f>
        <v>150000</v>
      </c>
      <c r="G357" s="508">
        <f>F357*E357</f>
        <v>1500</v>
      </c>
    </row>
    <row r="358" spans="1:7">
      <c r="A358" s="506"/>
      <c r="B358" s="483" t="s">
        <v>683</v>
      </c>
      <c r="C358" s="507" t="s">
        <v>684</v>
      </c>
      <c r="D358" s="507" t="s">
        <v>675</v>
      </c>
      <c r="E358" s="460">
        <v>1E-3</v>
      </c>
      <c r="F358" s="464">
        <f>F342</f>
        <v>140000</v>
      </c>
      <c r="G358" s="508">
        <f>F358*E358</f>
        <v>140</v>
      </c>
    </row>
    <row r="359" spans="1:7">
      <c r="A359" s="506"/>
      <c r="B359" s="483"/>
      <c r="C359" s="507"/>
      <c r="D359" s="507"/>
      <c r="E359" s="848" t="s">
        <v>685</v>
      </c>
      <c r="F359" s="848"/>
      <c r="G359" s="508">
        <f>SUM(G355:G358)</f>
        <v>35640</v>
      </c>
    </row>
    <row r="360" spans="1:7">
      <c r="A360" s="506" t="s">
        <v>686</v>
      </c>
      <c r="B360" s="483" t="s">
        <v>687</v>
      </c>
      <c r="C360" s="507"/>
      <c r="D360" s="507"/>
      <c r="E360" s="460"/>
      <c r="F360" s="464"/>
      <c r="G360" s="508"/>
    </row>
    <row r="361" spans="1:7">
      <c r="A361" s="506"/>
      <c r="B361" s="483" t="s">
        <v>2678</v>
      </c>
      <c r="C361" s="507"/>
      <c r="D361" s="507" t="s">
        <v>2636</v>
      </c>
      <c r="E361" s="460">
        <v>5.04</v>
      </c>
      <c r="F361" s="464">
        <f>'[45]UPAD-BAHAN-ALAT Cetak'!I71</f>
        <v>11475</v>
      </c>
      <c r="G361" s="508">
        <f>F361*E361</f>
        <v>57834</v>
      </c>
    </row>
    <row r="362" spans="1:7">
      <c r="A362" s="506"/>
      <c r="B362" s="483" t="s">
        <v>2705</v>
      </c>
      <c r="C362" s="507"/>
      <c r="D362" s="507" t="s">
        <v>690</v>
      </c>
      <c r="E362" s="460">
        <v>0.2</v>
      </c>
      <c r="F362" s="464">
        <f>'[45]UPAD-BAHAN-ALAT Cetak'!I70</f>
        <v>32625</v>
      </c>
      <c r="G362" s="508">
        <f>F362*E362</f>
        <v>6525</v>
      </c>
    </row>
    <row r="363" spans="1:7">
      <c r="A363" s="506"/>
      <c r="B363" s="509"/>
      <c r="C363" s="510"/>
      <c r="D363" s="510"/>
      <c r="E363" s="848" t="s">
        <v>698</v>
      </c>
      <c r="F363" s="848"/>
      <c r="G363" s="508">
        <f>SUM(G361:G362)</f>
        <v>64359</v>
      </c>
    </row>
    <row r="364" spans="1:7">
      <c r="A364" s="506" t="s">
        <v>699</v>
      </c>
      <c r="B364" s="845" t="s">
        <v>2706</v>
      </c>
      <c r="C364" s="845"/>
      <c r="D364" s="845"/>
      <c r="E364" s="845"/>
      <c r="F364" s="845"/>
      <c r="G364" s="511">
        <f>G359+G363</f>
        <v>99999</v>
      </c>
    </row>
    <row r="365" spans="1:7">
      <c r="A365" s="506" t="s">
        <v>702</v>
      </c>
      <c r="B365" s="846" t="s">
        <v>2854</v>
      </c>
      <c r="C365" s="846"/>
      <c r="D365" s="846"/>
      <c r="E365" s="845" t="s">
        <v>2713</v>
      </c>
      <c r="F365" s="845"/>
      <c r="G365" s="466">
        <f>G364*0.15</f>
        <v>14999.849999999999</v>
      </c>
    </row>
    <row r="366" spans="1:7">
      <c r="A366" s="506" t="s">
        <v>704</v>
      </c>
      <c r="B366" s="847" t="s">
        <v>2707</v>
      </c>
      <c r="C366" s="847"/>
      <c r="D366" s="847"/>
      <c r="E366" s="847"/>
      <c r="F366" s="847"/>
      <c r="G366" s="466">
        <f>ROUND(SUM(G364:G365),2)</f>
        <v>114998.85</v>
      </c>
    </row>
    <row r="367" spans="1:7">
      <c r="A367" s="444"/>
      <c r="B367" s="445"/>
      <c r="C367" s="444"/>
      <c r="D367" s="444"/>
      <c r="E367" s="446"/>
      <c r="F367" s="447"/>
      <c r="G367" s="448"/>
    </row>
    <row r="368" spans="1:7">
      <c r="A368" s="481" t="s">
        <v>2733</v>
      </c>
      <c r="B368" s="469" t="s">
        <v>2687</v>
      </c>
      <c r="C368" s="470"/>
      <c r="D368" s="470"/>
      <c r="E368" s="471"/>
      <c r="F368" s="472"/>
      <c r="G368" s="473"/>
    </row>
    <row r="369" spans="1:7">
      <c r="A369" s="451" t="s">
        <v>946</v>
      </c>
      <c r="B369" s="451" t="s">
        <v>947</v>
      </c>
      <c r="C369" s="451" t="s">
        <v>948</v>
      </c>
      <c r="D369" s="451" t="s">
        <v>949</v>
      </c>
      <c r="E369" s="453" t="s">
        <v>950</v>
      </c>
      <c r="F369" s="474" t="s">
        <v>2579</v>
      </c>
      <c r="G369" s="475" t="s">
        <v>2580</v>
      </c>
    </row>
    <row r="370" spans="1:7">
      <c r="A370" s="456" t="s">
        <v>671</v>
      </c>
      <c r="B370" s="463" t="s">
        <v>672</v>
      </c>
      <c r="C370" s="458"/>
      <c r="D370" s="458"/>
      <c r="E370" s="460"/>
      <c r="F370" s="464"/>
      <c r="G370" s="465"/>
    </row>
    <row r="371" spans="1:7">
      <c r="A371" s="456"/>
      <c r="B371" s="463" t="s">
        <v>673</v>
      </c>
      <c r="C371" s="458" t="s">
        <v>674</v>
      </c>
      <c r="D371" s="458" t="s">
        <v>675</v>
      </c>
      <c r="E371" s="460">
        <v>8.4000000000000005E-2</v>
      </c>
      <c r="F371" s="464">
        <f>F355</f>
        <v>100000</v>
      </c>
      <c r="G371" s="465">
        <f>F371*E371</f>
        <v>8400</v>
      </c>
    </row>
    <row r="372" spans="1:7">
      <c r="A372" s="456"/>
      <c r="B372" s="463" t="s">
        <v>677</v>
      </c>
      <c r="C372" s="458" t="s">
        <v>678</v>
      </c>
      <c r="D372" s="458" t="s">
        <v>675</v>
      </c>
      <c r="E372" s="460">
        <v>0.125</v>
      </c>
      <c r="F372" s="464">
        <f>F356</f>
        <v>140000</v>
      </c>
      <c r="G372" s="465">
        <f>F372*E372</f>
        <v>17500</v>
      </c>
    </row>
    <row r="373" spans="1:7">
      <c r="A373" s="456"/>
      <c r="B373" s="463" t="s">
        <v>736</v>
      </c>
      <c r="C373" s="458" t="s">
        <v>681</v>
      </c>
      <c r="D373" s="458" t="s">
        <v>675</v>
      </c>
      <c r="E373" s="460">
        <v>1.2999999999999999E-2</v>
      </c>
      <c r="F373" s="464">
        <f>F357</f>
        <v>150000</v>
      </c>
      <c r="G373" s="465">
        <f>F373*E373</f>
        <v>1950</v>
      </c>
    </row>
    <row r="374" spans="1:7">
      <c r="A374" s="456"/>
      <c r="B374" s="463" t="s">
        <v>683</v>
      </c>
      <c r="C374" s="458" t="s">
        <v>684</v>
      </c>
      <c r="D374" s="458" t="s">
        <v>675</v>
      </c>
      <c r="E374" s="460">
        <v>4.0000000000000001E-3</v>
      </c>
      <c r="F374" s="464">
        <f>F358</f>
        <v>140000</v>
      </c>
      <c r="G374" s="465">
        <f>F374*E374</f>
        <v>560</v>
      </c>
    </row>
    <row r="375" spans="1:7">
      <c r="A375" s="456"/>
      <c r="B375" s="463"/>
      <c r="C375" s="458"/>
      <c r="D375" s="458"/>
      <c r="E375" s="841" t="s">
        <v>685</v>
      </c>
      <c r="F375" s="841"/>
      <c r="G375" s="465">
        <f>SUM(G371:G374)</f>
        <v>28410</v>
      </c>
    </row>
    <row r="376" spans="1:7">
      <c r="A376" s="456" t="s">
        <v>686</v>
      </c>
      <c r="B376" s="463" t="s">
        <v>687</v>
      </c>
      <c r="C376" s="458"/>
      <c r="D376" s="458"/>
      <c r="E376" s="460"/>
      <c r="F376" s="464"/>
      <c r="G376" s="465"/>
    </row>
    <row r="377" spans="1:7">
      <c r="A377" s="456"/>
      <c r="B377" s="463" t="s">
        <v>2688</v>
      </c>
      <c r="C377" s="458"/>
      <c r="D377" s="458" t="s">
        <v>710</v>
      </c>
      <c r="E377" s="460">
        <v>1.1000000000000001</v>
      </c>
      <c r="F377" s="464">
        <f>'[45]UPAD-BAHAN-ALAT Cetak'!I72</f>
        <v>35000</v>
      </c>
      <c r="G377" s="465">
        <f>F377*E377</f>
        <v>38500</v>
      </c>
    </row>
    <row r="378" spans="1:7">
      <c r="A378" s="456"/>
      <c r="B378" s="463" t="s">
        <v>2586</v>
      </c>
      <c r="C378" s="458"/>
      <c r="D378" s="458" t="s">
        <v>731</v>
      </c>
      <c r="E378" s="460">
        <v>6</v>
      </c>
      <c r="F378" s="464">
        <f>'[45]UPAD-BAHAN-ALAT'!$I$142</f>
        <v>550</v>
      </c>
      <c r="G378" s="465">
        <f>F378*E378</f>
        <v>3300</v>
      </c>
    </row>
    <row r="379" spans="1:7">
      <c r="A379" s="458"/>
      <c r="B379" s="463"/>
      <c r="C379" s="458"/>
      <c r="D379" s="458"/>
      <c r="E379" s="843" t="s">
        <v>698</v>
      </c>
      <c r="F379" s="843"/>
      <c r="G379" s="465">
        <f>SUM(G377:G378)</f>
        <v>41800</v>
      </c>
    </row>
    <row r="380" spans="1:7">
      <c r="A380" s="456" t="s">
        <v>699</v>
      </c>
      <c r="B380" s="844" t="s">
        <v>2706</v>
      </c>
      <c r="C380" s="844"/>
      <c r="D380" s="844"/>
      <c r="E380" s="844"/>
      <c r="F380" s="844"/>
      <c r="G380" s="466">
        <f>G375+G379</f>
        <v>70210</v>
      </c>
    </row>
    <row r="381" spans="1:7">
      <c r="A381" s="456" t="s">
        <v>702</v>
      </c>
      <c r="B381" s="839" t="s">
        <v>2854</v>
      </c>
      <c r="C381" s="839"/>
      <c r="D381" s="839"/>
      <c r="E381" s="838" t="s">
        <v>2713</v>
      </c>
      <c r="F381" s="838"/>
      <c r="G381" s="466">
        <f>G380*0.15</f>
        <v>10531.5</v>
      </c>
    </row>
    <row r="382" spans="1:7">
      <c r="A382" s="456" t="s">
        <v>704</v>
      </c>
      <c r="B382" s="840" t="s">
        <v>2707</v>
      </c>
      <c r="C382" s="840"/>
      <c r="D382" s="840"/>
      <c r="E382" s="840"/>
      <c r="F382" s="840"/>
      <c r="G382" s="466">
        <f>ROUND(SUM(G380:G381),2)</f>
        <v>80741.5</v>
      </c>
    </row>
    <row r="383" spans="1:7">
      <c r="A383" s="444"/>
      <c r="B383" s="445"/>
      <c r="C383" s="444"/>
      <c r="D383" s="444"/>
      <c r="E383" s="446"/>
      <c r="F383" s="447"/>
      <c r="G383" s="448"/>
    </row>
    <row r="384" spans="1:7">
      <c r="A384" s="468" t="s">
        <v>2789</v>
      </c>
      <c r="B384" s="469" t="s">
        <v>2790</v>
      </c>
      <c r="C384" s="470"/>
      <c r="D384" s="470"/>
      <c r="E384" s="471"/>
      <c r="F384" s="472"/>
      <c r="G384" s="473"/>
    </row>
    <row r="385" spans="1:7">
      <c r="A385" s="451" t="s">
        <v>946</v>
      </c>
      <c r="B385" s="451" t="s">
        <v>947</v>
      </c>
      <c r="C385" s="452" t="s">
        <v>948</v>
      </c>
      <c r="D385" s="452" t="s">
        <v>949</v>
      </c>
      <c r="E385" s="453" t="s">
        <v>950</v>
      </c>
      <c r="F385" s="474" t="s">
        <v>2579</v>
      </c>
      <c r="G385" s="475" t="s">
        <v>2580</v>
      </c>
    </row>
    <row r="386" spans="1:7">
      <c r="A386" s="456" t="s">
        <v>671</v>
      </c>
      <c r="B386" s="463" t="s">
        <v>672</v>
      </c>
      <c r="C386" s="459"/>
      <c r="D386" s="459"/>
      <c r="E386" s="460"/>
      <c r="F386" s="464"/>
      <c r="G386" s="465"/>
    </row>
    <row r="387" spans="1:7">
      <c r="A387" s="456"/>
      <c r="B387" s="463" t="s">
        <v>673</v>
      </c>
      <c r="C387" s="459" t="s">
        <v>674</v>
      </c>
      <c r="D387" s="459" t="s">
        <v>675</v>
      </c>
      <c r="E387" s="460">
        <v>0.1</v>
      </c>
      <c r="F387" s="464">
        <f>F371</f>
        <v>100000</v>
      </c>
      <c r="G387" s="465">
        <f>F387*E387</f>
        <v>10000</v>
      </c>
    </row>
    <row r="388" spans="1:7">
      <c r="A388" s="456"/>
      <c r="B388" s="463" t="s">
        <v>826</v>
      </c>
      <c r="C388" s="459" t="s">
        <v>678</v>
      </c>
      <c r="D388" s="459" t="s">
        <v>675</v>
      </c>
      <c r="E388" s="460">
        <v>0.05</v>
      </c>
      <c r="F388" s="464">
        <f>F372</f>
        <v>140000</v>
      </c>
      <c r="G388" s="465">
        <f>F388*E388</f>
        <v>7000</v>
      </c>
    </row>
    <row r="389" spans="1:7">
      <c r="A389" s="456"/>
      <c r="B389" s="463" t="s">
        <v>736</v>
      </c>
      <c r="C389" s="459" t="s">
        <v>681</v>
      </c>
      <c r="D389" s="459" t="s">
        <v>675</v>
      </c>
      <c r="E389" s="460">
        <v>5.0000000000000001E-3</v>
      </c>
      <c r="F389" s="464">
        <f>F373</f>
        <v>150000</v>
      </c>
      <c r="G389" s="465">
        <f>F389*E389</f>
        <v>750</v>
      </c>
    </row>
    <row r="390" spans="1:7">
      <c r="A390" s="456"/>
      <c r="B390" s="463" t="s">
        <v>683</v>
      </c>
      <c r="C390" s="459" t="s">
        <v>684</v>
      </c>
      <c r="D390" s="459" t="s">
        <v>675</v>
      </c>
      <c r="E390" s="460">
        <v>5.0000000000000001E-3</v>
      </c>
      <c r="F390" s="464">
        <f>F374</f>
        <v>140000</v>
      </c>
      <c r="G390" s="465">
        <f>F390*E390</f>
        <v>700</v>
      </c>
    </row>
    <row r="391" spans="1:7">
      <c r="A391" s="456"/>
      <c r="B391" s="463"/>
      <c r="C391" s="459"/>
      <c r="D391" s="459"/>
      <c r="E391" s="482" t="s">
        <v>685</v>
      </c>
      <c r="F391" s="512"/>
      <c r="G391" s="465">
        <f>SUM(G387:G390)</f>
        <v>18450</v>
      </c>
    </row>
    <row r="392" spans="1:7">
      <c r="A392" s="456" t="s">
        <v>686</v>
      </c>
      <c r="B392" s="463" t="s">
        <v>687</v>
      </c>
      <c r="C392" s="459"/>
      <c r="D392" s="459"/>
      <c r="E392" s="460"/>
      <c r="F392" s="464"/>
      <c r="G392" s="465"/>
    </row>
    <row r="393" spans="1:7">
      <c r="A393" s="456"/>
      <c r="B393" s="463" t="s">
        <v>2791</v>
      </c>
      <c r="C393" s="459"/>
      <c r="D393" s="459" t="s">
        <v>824</v>
      </c>
      <c r="E393" s="460">
        <v>3.6</v>
      </c>
      <c r="F393" s="464">
        <f>'[45]UPAD-BAHAN-ALAT Cetak'!I74</f>
        <v>16965</v>
      </c>
      <c r="G393" s="465">
        <f>F393*E393</f>
        <v>61074</v>
      </c>
    </row>
    <row r="394" spans="1:7">
      <c r="A394" s="456"/>
      <c r="B394" s="463" t="s">
        <v>1140</v>
      </c>
      <c r="C394" s="459"/>
      <c r="D394" s="459" t="s">
        <v>756</v>
      </c>
      <c r="E394" s="460">
        <v>0.15</v>
      </c>
      <c r="F394" s="464">
        <f>'[45]UPAD-BAHAN-ALAT Cetak'!I75</f>
        <v>8900</v>
      </c>
      <c r="G394" s="465">
        <f>F394*E394</f>
        <v>1335</v>
      </c>
    </row>
    <row r="395" spans="1:7">
      <c r="A395" s="456"/>
      <c r="B395" s="463" t="s">
        <v>1141</v>
      </c>
      <c r="C395" s="459"/>
      <c r="D395" s="459" t="s">
        <v>836</v>
      </c>
      <c r="E395" s="460">
        <v>1.05</v>
      </c>
      <c r="F395" s="464">
        <f>'[45]UPAD-BAHAN-ALAT Cetak'!I76</f>
        <v>2900</v>
      </c>
      <c r="G395" s="465">
        <f>F395*E395</f>
        <v>3045</v>
      </c>
    </row>
    <row r="396" spans="1:7">
      <c r="A396" s="456"/>
      <c r="B396" s="463"/>
      <c r="C396" s="513"/>
      <c r="D396" s="513"/>
      <c r="E396" s="482" t="s">
        <v>698</v>
      </c>
      <c r="F396" s="512"/>
      <c r="G396" s="465">
        <f>SUM(G393:G395)</f>
        <v>65454</v>
      </c>
    </row>
    <row r="397" spans="1:7">
      <c r="A397" s="456" t="s">
        <v>699</v>
      </c>
      <c r="B397" s="844" t="s">
        <v>2706</v>
      </c>
      <c r="C397" s="844"/>
      <c r="D397" s="844"/>
      <c r="E397" s="844"/>
      <c r="F397" s="844"/>
      <c r="G397" s="466">
        <f>G391+G396</f>
        <v>83904</v>
      </c>
    </row>
    <row r="398" spans="1:7">
      <c r="A398" s="456" t="s">
        <v>702</v>
      </c>
      <c r="B398" s="839" t="s">
        <v>2854</v>
      </c>
      <c r="C398" s="839"/>
      <c r="D398" s="839"/>
      <c r="E398" s="838" t="s">
        <v>2713</v>
      </c>
      <c r="F398" s="838"/>
      <c r="G398" s="466">
        <f>G397*0.15</f>
        <v>12585.6</v>
      </c>
    </row>
    <row r="399" spans="1:7">
      <c r="A399" s="456" t="s">
        <v>704</v>
      </c>
      <c r="B399" s="840" t="s">
        <v>2707</v>
      </c>
      <c r="C399" s="840"/>
      <c r="D399" s="840"/>
      <c r="E399" s="840"/>
      <c r="F399" s="840"/>
      <c r="G399" s="466">
        <f>ROUND(SUM(G397:G398),2)</f>
        <v>96489.600000000006</v>
      </c>
    </row>
    <row r="400" spans="1:7">
      <c r="A400" s="444"/>
      <c r="B400" s="445"/>
      <c r="C400" s="444"/>
      <c r="D400" s="444"/>
      <c r="E400" s="446"/>
      <c r="F400" s="447"/>
      <c r="G400" s="448"/>
    </row>
    <row r="401" spans="1:7">
      <c r="A401" s="481" t="s">
        <v>2728</v>
      </c>
      <c r="B401" s="450" t="s">
        <v>2759</v>
      </c>
      <c r="C401" s="444"/>
      <c r="D401" s="444"/>
      <c r="E401" s="446"/>
      <c r="F401" s="447"/>
      <c r="G401" s="448"/>
    </row>
    <row r="402" spans="1:7">
      <c r="A402" s="451" t="s">
        <v>946</v>
      </c>
      <c r="B402" s="451" t="s">
        <v>947</v>
      </c>
      <c r="C402" s="451" t="s">
        <v>948</v>
      </c>
      <c r="D402" s="451" t="s">
        <v>949</v>
      </c>
      <c r="E402" s="453" t="s">
        <v>950</v>
      </c>
      <c r="F402" s="474" t="s">
        <v>2579</v>
      </c>
      <c r="G402" s="475" t="s">
        <v>2580</v>
      </c>
    </row>
    <row r="403" spans="1:7">
      <c r="A403" s="456" t="s">
        <v>671</v>
      </c>
      <c r="B403" s="463" t="s">
        <v>672</v>
      </c>
      <c r="C403" s="458"/>
      <c r="D403" s="458"/>
      <c r="E403" s="460"/>
      <c r="F403" s="464"/>
      <c r="G403" s="465"/>
    </row>
    <row r="404" spans="1:7">
      <c r="A404" s="456"/>
      <c r="B404" s="463" t="s">
        <v>673</v>
      </c>
      <c r="C404" s="458" t="s">
        <v>674</v>
      </c>
      <c r="D404" s="458" t="s">
        <v>675</v>
      </c>
      <c r="E404" s="460">
        <v>0.3</v>
      </c>
      <c r="F404" s="464">
        <f>F387</f>
        <v>100000</v>
      </c>
      <c r="G404" s="465">
        <f>F404*E404</f>
        <v>30000</v>
      </c>
    </row>
    <row r="405" spans="1:7">
      <c r="A405" s="456"/>
      <c r="B405" s="463" t="s">
        <v>2760</v>
      </c>
      <c r="C405" s="458" t="s">
        <v>678</v>
      </c>
      <c r="D405" s="458" t="s">
        <v>675</v>
      </c>
      <c r="E405" s="460">
        <v>0.09</v>
      </c>
      <c r="F405" s="464">
        <f>F388</f>
        <v>140000</v>
      </c>
      <c r="G405" s="465">
        <f>F405*E405</f>
        <v>12600</v>
      </c>
    </row>
    <row r="406" spans="1:7">
      <c r="A406" s="456"/>
      <c r="B406" s="463" t="s">
        <v>736</v>
      </c>
      <c r="C406" s="458" t="s">
        <v>681</v>
      </c>
      <c r="D406" s="458" t="s">
        <v>675</v>
      </c>
      <c r="E406" s="460">
        <v>8.9999999999999993E-3</v>
      </c>
      <c r="F406" s="464">
        <f>F389</f>
        <v>150000</v>
      </c>
      <c r="G406" s="465">
        <f>F406*E406</f>
        <v>1350</v>
      </c>
    </row>
    <row r="407" spans="1:7">
      <c r="A407" s="456"/>
      <c r="B407" s="463" t="s">
        <v>683</v>
      </c>
      <c r="C407" s="458" t="s">
        <v>684</v>
      </c>
      <c r="D407" s="458" t="s">
        <v>675</v>
      </c>
      <c r="E407" s="460">
        <v>8.9999999999999993E-3</v>
      </c>
      <c r="F407" s="464">
        <f>F390</f>
        <v>140000</v>
      </c>
      <c r="G407" s="465">
        <f>F407*E407</f>
        <v>1260</v>
      </c>
    </row>
    <row r="408" spans="1:7">
      <c r="A408" s="456"/>
      <c r="B408" s="463"/>
      <c r="C408" s="458"/>
      <c r="D408" s="458"/>
      <c r="E408" s="841" t="s">
        <v>685</v>
      </c>
      <c r="F408" s="841"/>
      <c r="G408" s="465">
        <f>SUM(G404:G407)</f>
        <v>45210</v>
      </c>
    </row>
    <row r="409" spans="1:7">
      <c r="A409" s="456" t="s">
        <v>686</v>
      </c>
      <c r="B409" s="463" t="s">
        <v>687</v>
      </c>
      <c r="C409" s="458"/>
      <c r="D409" s="458"/>
      <c r="E409" s="460"/>
      <c r="F409" s="464"/>
      <c r="G409" s="465"/>
    </row>
    <row r="410" spans="1:7">
      <c r="A410" s="456"/>
      <c r="B410" s="463" t="s">
        <v>2758</v>
      </c>
      <c r="C410" s="458"/>
      <c r="D410" s="458" t="s">
        <v>2583</v>
      </c>
      <c r="E410" s="460">
        <v>1.05</v>
      </c>
      <c r="F410" s="464">
        <f>'[45]UPAD-BAHAN-ALAT Cetak'!I77</f>
        <v>126000</v>
      </c>
      <c r="G410" s="465">
        <f>F410*E410</f>
        <v>132300</v>
      </c>
    </row>
    <row r="411" spans="1:7">
      <c r="A411" s="456"/>
      <c r="B411" s="463" t="s">
        <v>1137</v>
      </c>
      <c r="C411" s="458"/>
      <c r="D411" s="458" t="s">
        <v>756</v>
      </c>
      <c r="E411" s="460">
        <v>0.11</v>
      </c>
      <c r="F411" s="464">
        <f>'[45]UPAD-BAHAN-ALAT'!$I$140</f>
        <v>27500</v>
      </c>
      <c r="G411" s="465">
        <f>F411*E411</f>
        <v>3025</v>
      </c>
    </row>
    <row r="412" spans="1:7">
      <c r="A412" s="456"/>
      <c r="B412" s="478"/>
      <c r="C412" s="479"/>
      <c r="D412" s="479"/>
      <c r="E412" s="841" t="s">
        <v>698</v>
      </c>
      <c r="F412" s="841"/>
      <c r="G412" s="465">
        <f>SUM(G410:G411)</f>
        <v>135325</v>
      </c>
    </row>
    <row r="413" spans="1:7">
      <c r="A413" s="456" t="s">
        <v>699</v>
      </c>
      <c r="B413" s="838" t="s">
        <v>2706</v>
      </c>
      <c r="C413" s="838"/>
      <c r="D413" s="838"/>
      <c r="E413" s="838"/>
      <c r="F413" s="838"/>
      <c r="G413" s="466">
        <f>G408+G412</f>
        <v>180535</v>
      </c>
    </row>
    <row r="414" spans="1:7">
      <c r="A414" s="456" t="s">
        <v>702</v>
      </c>
      <c r="B414" s="839" t="s">
        <v>2854</v>
      </c>
      <c r="C414" s="839"/>
      <c r="D414" s="839"/>
      <c r="E414" s="838" t="s">
        <v>2713</v>
      </c>
      <c r="F414" s="838"/>
      <c r="G414" s="466">
        <f>G413*0.15</f>
        <v>27080.25</v>
      </c>
    </row>
    <row r="415" spans="1:7">
      <c r="A415" s="456" t="s">
        <v>704</v>
      </c>
      <c r="B415" s="840" t="s">
        <v>2707</v>
      </c>
      <c r="C415" s="840"/>
      <c r="D415" s="840"/>
      <c r="E415" s="840"/>
      <c r="F415" s="840"/>
      <c r="G415" s="466">
        <f>ROUND(SUM(G413:G414),2)</f>
        <v>207615.25</v>
      </c>
    </row>
    <row r="416" spans="1:7">
      <c r="A416" s="444"/>
      <c r="B416" s="445"/>
      <c r="C416" s="444"/>
      <c r="D416" s="444"/>
      <c r="E416" s="446"/>
      <c r="F416" s="447"/>
      <c r="G416" s="448"/>
    </row>
    <row r="417" spans="1:7">
      <c r="A417" s="449" t="s">
        <v>2734</v>
      </c>
      <c r="B417" s="450" t="s">
        <v>2596</v>
      </c>
      <c r="C417" s="444"/>
      <c r="D417" s="444"/>
      <c r="E417" s="446"/>
      <c r="F417" s="447"/>
      <c r="G417" s="448"/>
    </row>
    <row r="418" spans="1:7">
      <c r="A418" s="451" t="s">
        <v>946</v>
      </c>
      <c r="B418" s="451" t="s">
        <v>947</v>
      </c>
      <c r="C418" s="451" t="s">
        <v>948</v>
      </c>
      <c r="D418" s="451" t="s">
        <v>949</v>
      </c>
      <c r="E418" s="453" t="s">
        <v>950</v>
      </c>
      <c r="F418" s="474" t="s">
        <v>2579</v>
      </c>
      <c r="G418" s="475" t="s">
        <v>2580</v>
      </c>
    </row>
    <row r="419" spans="1:7">
      <c r="A419" s="456" t="s">
        <v>671</v>
      </c>
      <c r="B419" s="463" t="s">
        <v>672</v>
      </c>
      <c r="C419" s="458"/>
      <c r="D419" s="458"/>
      <c r="E419" s="460"/>
      <c r="F419" s="464"/>
      <c r="G419" s="465"/>
    </row>
    <row r="420" spans="1:7">
      <c r="A420" s="456"/>
      <c r="B420" s="463" t="s">
        <v>673</v>
      </c>
      <c r="C420" s="458" t="s">
        <v>674</v>
      </c>
      <c r="D420" s="458" t="s">
        <v>675</v>
      </c>
      <c r="E420" s="460">
        <v>0.15</v>
      </c>
      <c r="F420" s="464">
        <f>F404</f>
        <v>100000</v>
      </c>
      <c r="G420" s="465">
        <f>F420*E420</f>
        <v>15000</v>
      </c>
    </row>
    <row r="421" spans="1:7">
      <c r="A421" s="456"/>
      <c r="B421" s="463" t="s">
        <v>683</v>
      </c>
      <c r="C421" s="458" t="s">
        <v>684</v>
      </c>
      <c r="D421" s="458" t="s">
        <v>675</v>
      </c>
      <c r="E421" s="460">
        <v>3.0000000000000001E-3</v>
      </c>
      <c r="F421" s="464">
        <f>F407</f>
        <v>140000</v>
      </c>
      <c r="G421" s="465">
        <f>F421*E421</f>
        <v>420</v>
      </c>
    </row>
    <row r="422" spans="1:7">
      <c r="A422" s="456"/>
      <c r="B422" s="463"/>
      <c r="C422" s="458"/>
      <c r="D422" s="458"/>
      <c r="E422" s="841" t="s">
        <v>685</v>
      </c>
      <c r="F422" s="841"/>
      <c r="G422" s="465">
        <f>SUM(G420:G421)</f>
        <v>15420</v>
      </c>
    </row>
    <row r="423" spans="1:7">
      <c r="A423" s="456" t="s">
        <v>686</v>
      </c>
      <c r="B423" s="463" t="s">
        <v>687</v>
      </c>
      <c r="C423" s="458"/>
      <c r="D423" s="458"/>
      <c r="E423" s="460"/>
      <c r="F423" s="464"/>
      <c r="G423" s="465"/>
    </row>
    <row r="424" spans="1:7">
      <c r="A424" s="456"/>
      <c r="B424" s="463" t="s">
        <v>1309</v>
      </c>
      <c r="C424" s="458"/>
      <c r="D424" s="458" t="s">
        <v>690</v>
      </c>
      <c r="E424" s="460">
        <v>0.05</v>
      </c>
      <c r="F424" s="464">
        <f>'[45]UPAD-BAHAN-ALAT Cetak'!I78</f>
        <v>32625</v>
      </c>
      <c r="G424" s="465">
        <f>F424*E424</f>
        <v>1631.25</v>
      </c>
    </row>
    <row r="425" spans="1:7">
      <c r="A425" s="458"/>
      <c r="B425" s="463"/>
      <c r="C425" s="458"/>
      <c r="D425" s="458"/>
      <c r="E425" s="843" t="s">
        <v>698</v>
      </c>
      <c r="F425" s="843"/>
      <c r="G425" s="465">
        <f>SUM(G424)</f>
        <v>1631.25</v>
      </c>
    </row>
    <row r="426" spans="1:7">
      <c r="A426" s="456" t="s">
        <v>699</v>
      </c>
      <c r="B426" s="844" t="s">
        <v>2706</v>
      </c>
      <c r="C426" s="844"/>
      <c r="D426" s="844"/>
      <c r="E426" s="844"/>
      <c r="F426" s="844"/>
      <c r="G426" s="466">
        <f>G422+G425</f>
        <v>17051.25</v>
      </c>
    </row>
    <row r="427" spans="1:7">
      <c r="A427" s="456" t="s">
        <v>702</v>
      </c>
      <c r="B427" s="839" t="s">
        <v>2854</v>
      </c>
      <c r="C427" s="839"/>
      <c r="D427" s="839"/>
      <c r="E427" s="838" t="s">
        <v>2713</v>
      </c>
      <c r="F427" s="838"/>
      <c r="G427" s="466">
        <f>G426*0.15</f>
        <v>2557.6875</v>
      </c>
    </row>
    <row r="428" spans="1:7">
      <c r="A428" s="456" t="s">
        <v>704</v>
      </c>
      <c r="B428" s="840" t="s">
        <v>2707</v>
      </c>
      <c r="C428" s="840"/>
      <c r="D428" s="840"/>
      <c r="E428" s="840"/>
      <c r="F428" s="840"/>
      <c r="G428" s="466">
        <f>ROUND(SUM(G426:G427),2)</f>
        <v>19608.939999999999</v>
      </c>
    </row>
    <row r="429" spans="1:7">
      <c r="A429" s="444"/>
      <c r="B429" s="445"/>
      <c r="C429" s="444"/>
      <c r="D429" s="444"/>
      <c r="E429" s="446"/>
      <c r="F429" s="447"/>
      <c r="G429" s="448"/>
    </row>
    <row r="430" spans="1:7">
      <c r="A430" s="514" t="s">
        <v>2736</v>
      </c>
      <c r="B430" s="469" t="s">
        <v>2765</v>
      </c>
      <c r="C430" s="470"/>
      <c r="D430" s="470"/>
      <c r="E430" s="471"/>
      <c r="F430" s="472"/>
      <c r="G430" s="473"/>
    </row>
    <row r="431" spans="1:7">
      <c r="A431" s="451" t="s">
        <v>946</v>
      </c>
      <c r="B431" s="451" t="s">
        <v>947</v>
      </c>
      <c r="C431" s="451" t="s">
        <v>948</v>
      </c>
      <c r="D431" s="451" t="s">
        <v>949</v>
      </c>
      <c r="E431" s="453" t="s">
        <v>950</v>
      </c>
      <c r="F431" s="474" t="s">
        <v>2579</v>
      </c>
      <c r="G431" s="475" t="s">
        <v>2580</v>
      </c>
    </row>
    <row r="432" spans="1:7">
      <c r="A432" s="456" t="s">
        <v>671</v>
      </c>
      <c r="B432" s="463" t="s">
        <v>672</v>
      </c>
      <c r="C432" s="458"/>
      <c r="D432" s="458"/>
      <c r="E432" s="460"/>
      <c r="F432" s="464"/>
      <c r="G432" s="465"/>
    </row>
    <row r="433" spans="1:7">
      <c r="A433" s="456"/>
      <c r="B433" s="463" t="s">
        <v>673</v>
      </c>
      <c r="C433" s="458" t="s">
        <v>674</v>
      </c>
      <c r="D433" s="458" t="s">
        <v>675</v>
      </c>
      <c r="E433" s="460">
        <v>0.02</v>
      </c>
      <c r="F433" s="464">
        <f>F404</f>
        <v>100000</v>
      </c>
      <c r="G433" s="465">
        <f>F433*E433</f>
        <v>2000</v>
      </c>
    </row>
    <row r="434" spans="1:7">
      <c r="A434" s="456"/>
      <c r="B434" s="463" t="s">
        <v>1311</v>
      </c>
      <c r="C434" s="458" t="s">
        <v>678</v>
      </c>
      <c r="D434" s="458" t="s">
        <v>675</v>
      </c>
      <c r="E434" s="460">
        <v>6.3E-2</v>
      </c>
      <c r="F434" s="464">
        <f>F405</f>
        <v>140000</v>
      </c>
      <c r="G434" s="465">
        <f>F434*E434</f>
        <v>8820</v>
      </c>
    </row>
    <row r="435" spans="1:7">
      <c r="A435" s="456"/>
      <c r="B435" s="463" t="s">
        <v>736</v>
      </c>
      <c r="C435" s="458" t="s">
        <v>681</v>
      </c>
      <c r="D435" s="458" t="s">
        <v>675</v>
      </c>
      <c r="E435" s="460">
        <v>6.3E-3</v>
      </c>
      <c r="F435" s="464">
        <f>F406</f>
        <v>150000</v>
      </c>
      <c r="G435" s="465">
        <f>F435*E435</f>
        <v>945</v>
      </c>
    </row>
    <row r="436" spans="1:7">
      <c r="A436" s="456"/>
      <c r="B436" s="463" t="s">
        <v>683</v>
      </c>
      <c r="C436" s="458" t="s">
        <v>684</v>
      </c>
      <c r="D436" s="458" t="s">
        <v>675</v>
      </c>
      <c r="E436" s="460">
        <v>3.0000000000000001E-3</v>
      </c>
      <c r="F436" s="464">
        <f>F407</f>
        <v>140000</v>
      </c>
      <c r="G436" s="465">
        <f>F436*E436</f>
        <v>420</v>
      </c>
    </row>
    <row r="437" spans="1:7">
      <c r="A437" s="456"/>
      <c r="B437" s="463"/>
      <c r="C437" s="458"/>
      <c r="D437" s="458"/>
      <c r="E437" s="841" t="s">
        <v>685</v>
      </c>
      <c r="F437" s="841"/>
      <c r="G437" s="465">
        <f>SUM(G433:G436)</f>
        <v>12185</v>
      </c>
    </row>
    <row r="438" spans="1:7">
      <c r="A438" s="456" t="s">
        <v>686</v>
      </c>
      <c r="B438" s="463" t="s">
        <v>687</v>
      </c>
      <c r="C438" s="458"/>
      <c r="D438" s="458"/>
      <c r="E438" s="460"/>
      <c r="F438" s="464"/>
      <c r="G438" s="465"/>
    </row>
    <row r="439" spans="1:7">
      <c r="A439" s="458"/>
      <c r="B439" s="463" t="s">
        <v>1313</v>
      </c>
      <c r="C439" s="458"/>
      <c r="D439" s="458" t="s">
        <v>690</v>
      </c>
      <c r="E439" s="460">
        <v>0.1</v>
      </c>
      <c r="F439" s="464">
        <f>'[45]UPAD-BAHAN-ALAT Cetak'!I79</f>
        <v>7500</v>
      </c>
      <c r="G439" s="465">
        <f>F439*E439</f>
        <v>750</v>
      </c>
    </row>
    <row r="440" spans="1:7">
      <c r="A440" s="458"/>
      <c r="B440" s="463" t="s">
        <v>1314</v>
      </c>
      <c r="C440" s="458"/>
      <c r="D440" s="458" t="s">
        <v>690</v>
      </c>
      <c r="E440" s="460">
        <v>0.1</v>
      </c>
      <c r="F440" s="464">
        <f>'[45]UPAD-BAHAN-ALAT Cetak'!I80</f>
        <v>45675</v>
      </c>
      <c r="G440" s="465">
        <f>F440*E440</f>
        <v>4567.5</v>
      </c>
    </row>
    <row r="441" spans="1:7">
      <c r="A441" s="458"/>
      <c r="B441" s="463" t="s">
        <v>2654</v>
      </c>
      <c r="C441" s="458"/>
      <c r="D441" s="458" t="s">
        <v>690</v>
      </c>
      <c r="E441" s="460">
        <v>0.26</v>
      </c>
      <c r="F441" s="464">
        <f>'[45]UPAD-BAHAN-ALAT Cetak'!I81</f>
        <v>75000</v>
      </c>
      <c r="G441" s="465">
        <f>F441*E441</f>
        <v>19500</v>
      </c>
    </row>
    <row r="442" spans="1:7">
      <c r="A442" s="458"/>
      <c r="B442" s="478"/>
      <c r="C442" s="479"/>
      <c r="D442" s="479"/>
      <c r="E442" s="841" t="s">
        <v>698</v>
      </c>
      <c r="F442" s="841"/>
      <c r="G442" s="465">
        <f>SUM(G439:G441)</f>
        <v>24817.5</v>
      </c>
    </row>
    <row r="443" spans="1:7">
      <c r="A443" s="456" t="s">
        <v>699</v>
      </c>
      <c r="B443" s="838" t="s">
        <v>2706</v>
      </c>
      <c r="C443" s="838"/>
      <c r="D443" s="838"/>
      <c r="E443" s="838"/>
      <c r="F443" s="838"/>
      <c r="G443" s="466">
        <f>G437+G442</f>
        <v>37002.5</v>
      </c>
    </row>
    <row r="444" spans="1:7">
      <c r="A444" s="456" t="s">
        <v>702</v>
      </c>
      <c r="B444" s="839" t="s">
        <v>2854</v>
      </c>
      <c r="C444" s="839"/>
      <c r="D444" s="839"/>
      <c r="E444" s="838" t="s">
        <v>2713</v>
      </c>
      <c r="F444" s="838"/>
      <c r="G444" s="466">
        <f>G443*0.15</f>
        <v>5550.375</v>
      </c>
    </row>
    <row r="445" spans="1:7">
      <c r="A445" s="456" t="s">
        <v>704</v>
      </c>
      <c r="B445" s="840" t="s">
        <v>2707</v>
      </c>
      <c r="C445" s="840"/>
      <c r="D445" s="840"/>
      <c r="E445" s="840"/>
      <c r="F445" s="840"/>
      <c r="G445" s="466">
        <f>ROUND(SUM(G443:G444),2)</f>
        <v>42552.88</v>
      </c>
    </row>
    <row r="446" spans="1:7">
      <c r="A446" s="444"/>
      <c r="B446" s="445"/>
      <c r="C446" s="444"/>
      <c r="D446" s="444"/>
      <c r="E446" s="446"/>
      <c r="F446" s="447"/>
      <c r="G446" s="448"/>
    </row>
    <row r="447" spans="1:7">
      <c r="A447" s="449" t="s">
        <v>2735</v>
      </c>
      <c r="B447" s="450" t="s">
        <v>2764</v>
      </c>
      <c r="C447" s="444"/>
      <c r="D447" s="444"/>
      <c r="E447" s="446"/>
      <c r="F447" s="447"/>
      <c r="G447" s="448"/>
    </row>
    <row r="448" spans="1:7">
      <c r="A448" s="451" t="s">
        <v>946</v>
      </c>
      <c r="B448" s="452" t="s">
        <v>947</v>
      </c>
      <c r="C448" s="452" t="s">
        <v>948</v>
      </c>
      <c r="D448" s="452" t="s">
        <v>949</v>
      </c>
      <c r="E448" s="515" t="s">
        <v>950</v>
      </c>
      <c r="F448" s="454" t="s">
        <v>2579</v>
      </c>
      <c r="G448" s="475" t="s">
        <v>2580</v>
      </c>
    </row>
    <row r="449" spans="1:7">
      <c r="A449" s="456" t="s">
        <v>671</v>
      </c>
      <c r="B449" s="516" t="s">
        <v>672</v>
      </c>
      <c r="C449" s="459"/>
      <c r="D449" s="459"/>
      <c r="E449" s="482"/>
      <c r="F449" s="461"/>
      <c r="G449" s="465"/>
    </row>
    <row r="450" spans="1:7">
      <c r="A450" s="456"/>
      <c r="B450" s="516" t="s">
        <v>673</v>
      </c>
      <c r="C450" s="459" t="s">
        <v>674</v>
      </c>
      <c r="D450" s="459" t="s">
        <v>675</v>
      </c>
      <c r="E450" s="482">
        <v>7.0000000000000007E-2</v>
      </c>
      <c r="F450" s="464">
        <f>F433</f>
        <v>100000</v>
      </c>
      <c r="G450" s="465">
        <f>F450*E450</f>
        <v>7000.0000000000009</v>
      </c>
    </row>
    <row r="451" spans="1:7">
      <c r="A451" s="456"/>
      <c r="B451" s="516" t="s">
        <v>1311</v>
      </c>
      <c r="C451" s="459" t="s">
        <v>678</v>
      </c>
      <c r="D451" s="459" t="s">
        <v>675</v>
      </c>
      <c r="E451" s="482">
        <v>0.105</v>
      </c>
      <c r="F451" s="464">
        <f>F434</f>
        <v>140000</v>
      </c>
      <c r="G451" s="465">
        <f>F451*E451</f>
        <v>14700</v>
      </c>
    </row>
    <row r="452" spans="1:7">
      <c r="A452" s="456"/>
      <c r="B452" s="516" t="s">
        <v>736</v>
      </c>
      <c r="C452" s="459" t="s">
        <v>681</v>
      </c>
      <c r="D452" s="459" t="s">
        <v>675</v>
      </c>
      <c r="E452" s="482">
        <v>4.0000000000000001E-3</v>
      </c>
      <c r="F452" s="464">
        <f>F435</f>
        <v>150000</v>
      </c>
      <c r="G452" s="465">
        <f>F452*E452</f>
        <v>600</v>
      </c>
    </row>
    <row r="453" spans="1:7">
      <c r="A453" s="456"/>
      <c r="B453" s="516" t="s">
        <v>683</v>
      </c>
      <c r="C453" s="459" t="s">
        <v>684</v>
      </c>
      <c r="D453" s="459" t="s">
        <v>675</v>
      </c>
      <c r="E453" s="482">
        <v>3.0000000000000001E-3</v>
      </c>
      <c r="F453" s="464">
        <f>F436</f>
        <v>140000</v>
      </c>
      <c r="G453" s="465">
        <f>F453*E453</f>
        <v>420</v>
      </c>
    </row>
    <row r="454" spans="1:7">
      <c r="A454" s="456"/>
      <c r="B454" s="516"/>
      <c r="C454" s="517"/>
      <c r="D454" s="459"/>
      <c r="E454" s="482" t="s">
        <v>685</v>
      </c>
      <c r="F454" s="518"/>
      <c r="G454" s="465">
        <f>SUM(G450:G453)</f>
        <v>22720</v>
      </c>
    </row>
    <row r="455" spans="1:7">
      <c r="A455" s="456" t="s">
        <v>686</v>
      </c>
      <c r="B455" s="516" t="s">
        <v>687</v>
      </c>
      <c r="C455" s="517"/>
      <c r="D455" s="459"/>
      <c r="E455" s="482"/>
      <c r="F455" s="461"/>
      <c r="G455" s="465"/>
    </row>
    <row r="456" spans="1:7">
      <c r="A456" s="458"/>
      <c r="B456" s="516" t="s">
        <v>1312</v>
      </c>
      <c r="C456" s="517"/>
      <c r="D456" s="459" t="s">
        <v>690</v>
      </c>
      <c r="E456" s="482">
        <v>0.2</v>
      </c>
      <c r="F456" s="461">
        <f>'[45]UPAD-BAHAN-ALAT Cetak'!I82</f>
        <v>104400</v>
      </c>
      <c r="G456" s="465">
        <f t="shared" ref="G456:G462" si="5">F456*E456</f>
        <v>20880</v>
      </c>
    </row>
    <row r="457" spans="1:7">
      <c r="A457" s="458"/>
      <c r="B457" s="516" t="s">
        <v>1313</v>
      </c>
      <c r="C457" s="517"/>
      <c r="D457" s="459" t="s">
        <v>690</v>
      </c>
      <c r="E457" s="482">
        <v>0.15</v>
      </c>
      <c r="F457" s="461">
        <f>'[45]UPAD-BAHAN-ALAT Cetak'!I79</f>
        <v>7500</v>
      </c>
      <c r="G457" s="465">
        <f t="shared" si="5"/>
        <v>1125</v>
      </c>
    </row>
    <row r="458" spans="1:7">
      <c r="A458" s="458"/>
      <c r="B458" s="516" t="s">
        <v>1314</v>
      </c>
      <c r="C458" s="517"/>
      <c r="D458" s="459" t="s">
        <v>690</v>
      </c>
      <c r="E458" s="482">
        <v>0.17</v>
      </c>
      <c r="F458" s="461">
        <f>'[45]UPAD-BAHAN-ALAT Cetak'!I80</f>
        <v>45675</v>
      </c>
      <c r="G458" s="465">
        <f t="shared" si="5"/>
        <v>7764.7500000000009</v>
      </c>
    </row>
    <row r="459" spans="1:7">
      <c r="A459" s="458"/>
      <c r="B459" s="516" t="s">
        <v>1315</v>
      </c>
      <c r="C459" s="517"/>
      <c r="D459" s="459" t="s">
        <v>690</v>
      </c>
      <c r="E459" s="482">
        <v>0.35</v>
      </c>
      <c r="F459" s="461">
        <f>'[45]UPAD-BAHAN-ALAT Cetak'!I83</f>
        <v>104400</v>
      </c>
      <c r="G459" s="465">
        <f t="shared" si="5"/>
        <v>36540</v>
      </c>
    </row>
    <row r="460" spans="1:7">
      <c r="A460" s="458"/>
      <c r="B460" s="516" t="s">
        <v>1316</v>
      </c>
      <c r="C460" s="517"/>
      <c r="D460" s="459" t="s">
        <v>731</v>
      </c>
      <c r="E460" s="482">
        <v>0.01</v>
      </c>
      <c r="F460" s="461">
        <f>'[45]UPAD-BAHAN-ALAT Cetak'!I84</f>
        <v>39150</v>
      </c>
      <c r="G460" s="465">
        <f t="shared" si="5"/>
        <v>391.5</v>
      </c>
    </row>
    <row r="461" spans="1:7">
      <c r="A461" s="458"/>
      <c r="B461" s="516" t="s">
        <v>1317</v>
      </c>
      <c r="C461" s="517"/>
      <c r="D461" s="459" t="s">
        <v>690</v>
      </c>
      <c r="E461" s="482">
        <v>0.03</v>
      </c>
      <c r="F461" s="461">
        <f>'[45]UPAD-BAHAN-ALAT Cetak'!I85</f>
        <v>67860</v>
      </c>
      <c r="G461" s="465">
        <f t="shared" si="5"/>
        <v>2035.8</v>
      </c>
    </row>
    <row r="462" spans="1:7">
      <c r="A462" s="458"/>
      <c r="B462" s="516" t="s">
        <v>1318</v>
      </c>
      <c r="C462" s="517"/>
      <c r="D462" s="459" t="s">
        <v>710</v>
      </c>
      <c r="E462" s="482">
        <v>0.2</v>
      </c>
      <c r="F462" s="461">
        <f>'[45]UPAD-BAHAN-ALAT Cetak'!I86</f>
        <v>16965</v>
      </c>
      <c r="G462" s="465">
        <f t="shared" si="5"/>
        <v>3393</v>
      </c>
    </row>
    <row r="463" spans="1:7">
      <c r="A463" s="458"/>
      <c r="B463" s="516"/>
      <c r="C463" s="517"/>
      <c r="D463" s="459"/>
      <c r="E463" s="482" t="s">
        <v>698</v>
      </c>
      <c r="F463" s="519"/>
      <c r="G463" s="465">
        <f>SUM(G456:G462)</f>
        <v>72130.05</v>
      </c>
    </row>
    <row r="464" spans="1:7">
      <c r="A464" s="456" t="s">
        <v>699</v>
      </c>
      <c r="B464" s="520" t="s">
        <v>2706</v>
      </c>
      <c r="C464" s="521"/>
      <c r="D464" s="522"/>
      <c r="E464" s="523"/>
      <c r="F464" s="524"/>
      <c r="G464" s="466">
        <f>G454+G463</f>
        <v>94850.05</v>
      </c>
    </row>
    <row r="465" spans="1:7">
      <c r="A465" s="456" t="s">
        <v>702</v>
      </c>
      <c r="B465" s="525" t="s">
        <v>2854</v>
      </c>
      <c r="C465" s="526"/>
      <c r="D465" s="526"/>
      <c r="E465" s="527" t="s">
        <v>2713</v>
      </c>
      <c r="F465" s="524"/>
      <c r="G465" s="466">
        <f>G464*0.15</f>
        <v>14227.5075</v>
      </c>
    </row>
    <row r="466" spans="1:7">
      <c r="A466" s="456" t="s">
        <v>704</v>
      </c>
      <c r="B466" s="520" t="s">
        <v>2707</v>
      </c>
      <c r="C466" s="522"/>
      <c r="D466" s="522"/>
      <c r="E466" s="523"/>
      <c r="F466" s="524"/>
      <c r="G466" s="466">
        <f>ROUND(SUM(G464:G465),2)</f>
        <v>109077.56</v>
      </c>
    </row>
    <row r="467" spans="1:7">
      <c r="A467" s="444"/>
      <c r="B467" s="445"/>
      <c r="C467" s="444"/>
      <c r="D467" s="444"/>
      <c r="E467" s="446"/>
      <c r="F467" s="447"/>
      <c r="G467" s="448"/>
    </row>
    <row r="468" spans="1:7">
      <c r="A468" s="481" t="s">
        <v>2743</v>
      </c>
      <c r="B468" s="433" t="s">
        <v>2767</v>
      </c>
      <c r="C468" s="481"/>
      <c r="D468" s="481"/>
      <c r="E468" s="528"/>
      <c r="F468" s="529"/>
      <c r="G468" s="530"/>
    </row>
    <row r="469" spans="1:7">
      <c r="A469" s="451" t="s">
        <v>946</v>
      </c>
      <c r="B469" s="451" t="s">
        <v>947</v>
      </c>
      <c r="C469" s="451" t="s">
        <v>948</v>
      </c>
      <c r="D469" s="451" t="s">
        <v>949</v>
      </c>
      <c r="E469" s="453" t="s">
        <v>950</v>
      </c>
      <c r="F469" s="474" t="s">
        <v>2579</v>
      </c>
      <c r="G469" s="475" t="s">
        <v>2580</v>
      </c>
    </row>
    <row r="470" spans="1:7">
      <c r="A470" s="456" t="s">
        <v>671</v>
      </c>
      <c r="B470" s="457" t="s">
        <v>672</v>
      </c>
      <c r="C470" s="458"/>
      <c r="D470" s="458"/>
      <c r="E470" s="460"/>
      <c r="F470" s="464"/>
      <c r="G470" s="465"/>
    </row>
    <row r="471" spans="1:7">
      <c r="A471" s="458"/>
      <c r="B471" s="463" t="s">
        <v>673</v>
      </c>
      <c r="C471" s="458" t="s">
        <v>674</v>
      </c>
      <c r="D471" s="458" t="s">
        <v>675</v>
      </c>
      <c r="E471" s="460">
        <v>0.25</v>
      </c>
      <c r="F471" s="464">
        <f>F450</f>
        <v>100000</v>
      </c>
      <c r="G471" s="465">
        <f>F471*E471</f>
        <v>25000</v>
      </c>
    </row>
    <row r="472" spans="1:7">
      <c r="A472" s="458"/>
      <c r="B472" s="463" t="s">
        <v>2744</v>
      </c>
      <c r="C472" s="458" t="s">
        <v>678</v>
      </c>
      <c r="D472" s="458" t="s">
        <v>675</v>
      </c>
      <c r="E472" s="460">
        <v>0.25</v>
      </c>
      <c r="F472" s="464">
        <f>F451</f>
        <v>140000</v>
      </c>
      <c r="G472" s="465">
        <f t="shared" ref="G472:G474" si="6">F472*E472</f>
        <v>35000</v>
      </c>
    </row>
    <row r="473" spans="1:7">
      <c r="A473" s="458"/>
      <c r="B473" s="463" t="s">
        <v>680</v>
      </c>
      <c r="C473" s="458" t="s">
        <v>681</v>
      </c>
      <c r="D473" s="458" t="s">
        <v>675</v>
      </c>
      <c r="E473" s="460">
        <v>2.5000000000000001E-2</v>
      </c>
      <c r="F473" s="464">
        <f>F452</f>
        <v>150000</v>
      </c>
      <c r="G473" s="465">
        <f t="shared" si="6"/>
        <v>3750</v>
      </c>
    </row>
    <row r="474" spans="1:7">
      <c r="A474" s="458"/>
      <c r="B474" s="463" t="s">
        <v>683</v>
      </c>
      <c r="C474" s="458" t="s">
        <v>684</v>
      </c>
      <c r="D474" s="458" t="s">
        <v>675</v>
      </c>
      <c r="E474" s="460">
        <v>2.5000000000000001E-3</v>
      </c>
      <c r="F474" s="464">
        <f>F453</f>
        <v>140000</v>
      </c>
      <c r="G474" s="465">
        <f t="shared" si="6"/>
        <v>350</v>
      </c>
    </row>
    <row r="475" spans="1:7">
      <c r="A475" s="458"/>
      <c r="B475" s="463"/>
      <c r="C475" s="458"/>
      <c r="D475" s="458"/>
      <c r="E475" s="842" t="s">
        <v>685</v>
      </c>
      <c r="F475" s="842"/>
      <c r="G475" s="465">
        <f>SUM(G471:G474)</f>
        <v>64100</v>
      </c>
    </row>
    <row r="476" spans="1:7">
      <c r="A476" s="456" t="s">
        <v>686</v>
      </c>
      <c r="B476" s="457" t="s">
        <v>687</v>
      </c>
      <c r="C476" s="458"/>
      <c r="D476" s="458"/>
      <c r="E476" s="460"/>
      <c r="F476" s="464"/>
      <c r="G476" s="465"/>
    </row>
    <row r="477" spans="1:7">
      <c r="A477" s="458"/>
      <c r="B477" s="434" t="s">
        <v>2768</v>
      </c>
      <c r="C477" s="458"/>
      <c r="D477" s="458" t="s">
        <v>1395</v>
      </c>
      <c r="E477" s="435">
        <v>9</v>
      </c>
      <c r="F477" s="464">
        <f>'[45]UPAD-BAHAN-ALAT Cetak'!I87</f>
        <v>15660</v>
      </c>
      <c r="G477" s="465">
        <f>F477*E477</f>
        <v>140940</v>
      </c>
    </row>
    <row r="478" spans="1:7">
      <c r="A478" s="458"/>
      <c r="B478" s="434" t="s">
        <v>2637</v>
      </c>
      <c r="C478" s="458"/>
      <c r="D478" s="458" t="s">
        <v>2638</v>
      </c>
      <c r="E478" s="435">
        <v>3</v>
      </c>
      <c r="F478" s="464">
        <f>'[45]UPAD-BAHAN-ALAT Cetak'!I88</f>
        <v>13000</v>
      </c>
      <c r="G478" s="465">
        <f t="shared" ref="G478:G479" si="7">F478*E478</f>
        <v>39000</v>
      </c>
    </row>
    <row r="479" spans="1:7">
      <c r="A479" s="458"/>
      <c r="B479" s="434" t="s">
        <v>2657</v>
      </c>
      <c r="C479" s="458"/>
      <c r="D479" s="458" t="s">
        <v>954</v>
      </c>
      <c r="E479" s="435">
        <v>1</v>
      </c>
      <c r="F479" s="464">
        <v>1000</v>
      </c>
      <c r="G479" s="465">
        <f t="shared" si="7"/>
        <v>1000</v>
      </c>
    </row>
    <row r="480" spans="1:7">
      <c r="A480" s="458"/>
      <c r="B480" s="478"/>
      <c r="C480" s="479"/>
      <c r="D480" s="479"/>
      <c r="E480" s="841" t="s">
        <v>698</v>
      </c>
      <c r="F480" s="841"/>
      <c r="G480" s="465">
        <f>SUM(G477:G479)</f>
        <v>180940</v>
      </c>
    </row>
    <row r="481" spans="1:7">
      <c r="A481" s="456" t="s">
        <v>699</v>
      </c>
      <c r="B481" s="838" t="s">
        <v>2706</v>
      </c>
      <c r="C481" s="838"/>
      <c r="D481" s="838"/>
      <c r="E481" s="838"/>
      <c r="F481" s="838"/>
      <c r="G481" s="466">
        <f>G475+G480</f>
        <v>245040</v>
      </c>
    </row>
    <row r="482" spans="1:7">
      <c r="A482" s="456" t="s">
        <v>702</v>
      </c>
      <c r="B482" s="839" t="s">
        <v>2854</v>
      </c>
      <c r="C482" s="839"/>
      <c r="D482" s="839"/>
      <c r="E482" s="838" t="s">
        <v>2713</v>
      </c>
      <c r="F482" s="838"/>
      <c r="G482" s="466">
        <f>G481*0.15</f>
        <v>36756</v>
      </c>
    </row>
    <row r="483" spans="1:7">
      <c r="A483" s="456" t="s">
        <v>704</v>
      </c>
      <c r="B483" s="838" t="s">
        <v>2707</v>
      </c>
      <c r="C483" s="838"/>
      <c r="D483" s="838"/>
      <c r="E483" s="838"/>
      <c r="F483" s="838"/>
      <c r="G483" s="466">
        <f>ROUND(SUM(G481:G482),2)</f>
        <v>281796</v>
      </c>
    </row>
    <row r="484" spans="1:7">
      <c r="A484" s="444"/>
      <c r="B484" s="445"/>
      <c r="C484" s="444"/>
      <c r="D484" s="444"/>
      <c r="E484" s="446"/>
      <c r="F484" s="447"/>
      <c r="G484" s="448"/>
    </row>
    <row r="485" spans="1:7">
      <c r="A485" s="481" t="s">
        <v>2745</v>
      </c>
      <c r="B485" s="433" t="s">
        <v>2847</v>
      </c>
      <c r="C485" s="444"/>
      <c r="D485" s="444"/>
      <c r="E485" s="446"/>
      <c r="F485" s="447"/>
      <c r="G485" s="448"/>
    </row>
    <row r="486" spans="1:7">
      <c r="A486" s="451" t="s">
        <v>946</v>
      </c>
      <c r="B486" s="451" t="s">
        <v>947</v>
      </c>
      <c r="C486" s="451" t="s">
        <v>948</v>
      </c>
      <c r="D486" s="451" t="s">
        <v>949</v>
      </c>
      <c r="E486" s="453" t="s">
        <v>950</v>
      </c>
      <c r="F486" s="474" t="s">
        <v>2579</v>
      </c>
      <c r="G486" s="475" t="s">
        <v>2580</v>
      </c>
    </row>
    <row r="487" spans="1:7">
      <c r="A487" s="456" t="s">
        <v>671</v>
      </c>
      <c r="B487" s="457" t="s">
        <v>672</v>
      </c>
      <c r="C487" s="458"/>
      <c r="D487" s="458"/>
      <c r="E487" s="460"/>
      <c r="F487" s="464"/>
      <c r="G487" s="465"/>
    </row>
    <row r="488" spans="1:7">
      <c r="A488" s="458"/>
      <c r="B488" s="463" t="s">
        <v>673</v>
      </c>
      <c r="C488" s="458" t="s">
        <v>674</v>
      </c>
      <c r="D488" s="458" t="s">
        <v>675</v>
      </c>
      <c r="E488" s="460">
        <v>0.1</v>
      </c>
      <c r="F488" s="464">
        <f>F471</f>
        <v>100000</v>
      </c>
      <c r="G488" s="465">
        <f>F488*E488</f>
        <v>10000</v>
      </c>
    </row>
    <row r="489" spans="1:7">
      <c r="A489" s="458"/>
      <c r="B489" s="463" t="s">
        <v>2744</v>
      </c>
      <c r="C489" s="458" t="s">
        <v>678</v>
      </c>
      <c r="D489" s="458" t="s">
        <v>675</v>
      </c>
      <c r="E489" s="460">
        <v>0.1</v>
      </c>
      <c r="F489" s="464">
        <f>F472</f>
        <v>140000</v>
      </c>
      <c r="G489" s="465">
        <f t="shared" ref="G489:G491" si="8">F489*E489</f>
        <v>14000</v>
      </c>
    </row>
    <row r="490" spans="1:7">
      <c r="A490" s="458"/>
      <c r="B490" s="463" t="s">
        <v>680</v>
      </c>
      <c r="C490" s="458" t="s">
        <v>681</v>
      </c>
      <c r="D490" s="458" t="s">
        <v>675</v>
      </c>
      <c r="E490" s="460">
        <v>0.01</v>
      </c>
      <c r="F490" s="464">
        <f>F473</f>
        <v>150000</v>
      </c>
      <c r="G490" s="465">
        <f t="shared" si="8"/>
        <v>1500</v>
      </c>
    </row>
    <row r="491" spans="1:7">
      <c r="A491" s="458"/>
      <c r="B491" s="463" t="s">
        <v>683</v>
      </c>
      <c r="C491" s="458" t="s">
        <v>684</v>
      </c>
      <c r="D491" s="458" t="s">
        <v>675</v>
      </c>
      <c r="E491" s="460">
        <v>1E-3</v>
      </c>
      <c r="F491" s="464">
        <f>F474</f>
        <v>140000</v>
      </c>
      <c r="G491" s="465">
        <f t="shared" si="8"/>
        <v>140</v>
      </c>
    </row>
    <row r="492" spans="1:7">
      <c r="A492" s="458"/>
      <c r="B492" s="463"/>
      <c r="C492" s="458"/>
      <c r="D492" s="458"/>
      <c r="E492" s="842" t="s">
        <v>685</v>
      </c>
      <c r="F492" s="842"/>
      <c r="G492" s="465">
        <f>SUM(G488:G491)</f>
        <v>25640</v>
      </c>
    </row>
    <row r="493" spans="1:7">
      <c r="A493" s="456" t="s">
        <v>686</v>
      </c>
      <c r="B493" s="457" t="s">
        <v>687</v>
      </c>
      <c r="C493" s="458"/>
      <c r="D493" s="458"/>
      <c r="E493" s="460"/>
      <c r="F493" s="464"/>
      <c r="G493" s="465"/>
    </row>
    <row r="494" spans="1:7">
      <c r="A494" s="458"/>
      <c r="B494" s="434" t="s">
        <v>2746</v>
      </c>
      <c r="C494" s="458"/>
      <c r="D494" s="458" t="s">
        <v>1289</v>
      </c>
      <c r="E494" s="435">
        <v>1</v>
      </c>
      <c r="F494" s="464">
        <f>'[45]UPAD-BAHAN-ALAT Cetak'!I89</f>
        <v>45675</v>
      </c>
      <c r="G494" s="465">
        <f>F494*E494</f>
        <v>45675</v>
      </c>
    </row>
    <row r="495" spans="1:7">
      <c r="A495" s="458"/>
      <c r="B495" s="434" t="s">
        <v>2657</v>
      </c>
      <c r="C495" s="458"/>
      <c r="D495" s="458" t="s">
        <v>954</v>
      </c>
      <c r="E495" s="435">
        <v>1</v>
      </c>
      <c r="F495" s="464">
        <v>1000</v>
      </c>
      <c r="G495" s="465">
        <f t="shared" ref="G495" si="9">F495*E495</f>
        <v>1000</v>
      </c>
    </row>
    <row r="496" spans="1:7">
      <c r="A496" s="458"/>
      <c r="B496" s="478"/>
      <c r="C496" s="479"/>
      <c r="D496" s="479"/>
      <c r="E496" s="841" t="s">
        <v>698</v>
      </c>
      <c r="F496" s="841"/>
      <c r="G496" s="465">
        <f>SUM(G494:G495)</f>
        <v>46675</v>
      </c>
    </row>
    <row r="497" spans="1:7">
      <c r="A497" s="456" t="s">
        <v>699</v>
      </c>
      <c r="B497" s="838" t="s">
        <v>2706</v>
      </c>
      <c r="C497" s="838"/>
      <c r="D497" s="838"/>
      <c r="E497" s="838"/>
      <c r="F497" s="838"/>
      <c r="G497" s="466">
        <f>G492+G496</f>
        <v>72315</v>
      </c>
    </row>
    <row r="498" spans="1:7">
      <c r="A498" s="456" t="s">
        <v>702</v>
      </c>
      <c r="B498" s="839" t="s">
        <v>2854</v>
      </c>
      <c r="C498" s="839"/>
      <c r="D498" s="839"/>
      <c r="E498" s="838" t="s">
        <v>2713</v>
      </c>
      <c r="F498" s="838"/>
      <c r="G498" s="466">
        <f>G497*0.15</f>
        <v>10847.25</v>
      </c>
    </row>
    <row r="499" spans="1:7">
      <c r="A499" s="456" t="s">
        <v>704</v>
      </c>
      <c r="B499" s="838" t="s">
        <v>2707</v>
      </c>
      <c r="C499" s="838"/>
      <c r="D499" s="838"/>
      <c r="E499" s="838"/>
      <c r="F499" s="838"/>
      <c r="G499" s="466">
        <f>ROUND(SUM(G497:G498),2)</f>
        <v>83162.25</v>
      </c>
    </row>
    <row r="500" spans="1:7">
      <c r="A500" s="444"/>
      <c r="B500" s="445"/>
      <c r="C500" s="444"/>
      <c r="D500" s="444"/>
      <c r="E500" s="446"/>
      <c r="F500" s="447"/>
      <c r="G500" s="448"/>
    </row>
    <row r="501" spans="1:7">
      <c r="A501" s="481" t="s">
        <v>2747</v>
      </c>
      <c r="B501" s="433" t="s">
        <v>2748</v>
      </c>
      <c r="C501" s="444"/>
      <c r="D501" s="444"/>
      <c r="E501" s="446"/>
      <c r="F501" s="447"/>
      <c r="G501" s="448"/>
    </row>
    <row r="502" spans="1:7">
      <c r="A502" s="451" t="s">
        <v>946</v>
      </c>
      <c r="B502" s="451" t="s">
        <v>947</v>
      </c>
      <c r="C502" s="451" t="s">
        <v>948</v>
      </c>
      <c r="D502" s="451" t="s">
        <v>949</v>
      </c>
      <c r="E502" s="453" t="s">
        <v>950</v>
      </c>
      <c r="F502" s="474" t="s">
        <v>2579</v>
      </c>
      <c r="G502" s="475" t="s">
        <v>2580</v>
      </c>
    </row>
    <row r="503" spans="1:7">
      <c r="A503" s="456" t="s">
        <v>671</v>
      </c>
      <c r="B503" s="457" t="s">
        <v>672</v>
      </c>
      <c r="C503" s="458"/>
      <c r="D503" s="458"/>
      <c r="E503" s="460"/>
      <c r="F503" s="464"/>
      <c r="G503" s="465"/>
    </row>
    <row r="504" spans="1:7">
      <c r="A504" s="458"/>
      <c r="B504" s="463" t="s">
        <v>673</v>
      </c>
      <c r="C504" s="458" t="s">
        <v>674</v>
      </c>
      <c r="D504" s="458" t="s">
        <v>675</v>
      </c>
      <c r="E504" s="460">
        <v>0.1</v>
      </c>
      <c r="F504" s="464">
        <f>F488</f>
        <v>100000</v>
      </c>
      <c r="G504" s="465">
        <f>F504*E504</f>
        <v>10000</v>
      </c>
    </row>
    <row r="505" spans="1:7">
      <c r="A505" s="458"/>
      <c r="B505" s="463" t="s">
        <v>2744</v>
      </c>
      <c r="C505" s="458" t="s">
        <v>678</v>
      </c>
      <c r="D505" s="458" t="s">
        <v>675</v>
      </c>
      <c r="E505" s="460">
        <v>0.1</v>
      </c>
      <c r="F505" s="464">
        <f>F489</f>
        <v>140000</v>
      </c>
      <c r="G505" s="465">
        <f t="shared" ref="G505:G507" si="10">F505*E505</f>
        <v>14000</v>
      </c>
    </row>
    <row r="506" spans="1:7">
      <c r="A506" s="458"/>
      <c r="B506" s="463" t="s">
        <v>680</v>
      </c>
      <c r="C506" s="458" t="s">
        <v>681</v>
      </c>
      <c r="D506" s="458" t="s">
        <v>675</v>
      </c>
      <c r="E506" s="460">
        <v>0.01</v>
      </c>
      <c r="F506" s="464">
        <f>F490</f>
        <v>150000</v>
      </c>
      <c r="G506" s="465">
        <f t="shared" si="10"/>
        <v>1500</v>
      </c>
    </row>
    <row r="507" spans="1:7">
      <c r="A507" s="458"/>
      <c r="B507" s="463" t="s">
        <v>683</v>
      </c>
      <c r="C507" s="458" t="s">
        <v>684</v>
      </c>
      <c r="D507" s="458" t="s">
        <v>675</v>
      </c>
      <c r="E507" s="460">
        <v>1E-3</v>
      </c>
      <c r="F507" s="464">
        <f>F491</f>
        <v>140000</v>
      </c>
      <c r="G507" s="465">
        <f t="shared" si="10"/>
        <v>140</v>
      </c>
    </row>
    <row r="508" spans="1:7">
      <c r="A508" s="458"/>
      <c r="B508" s="463"/>
      <c r="C508" s="458"/>
      <c r="D508" s="458"/>
      <c r="E508" s="842" t="s">
        <v>685</v>
      </c>
      <c r="F508" s="842"/>
      <c r="G508" s="465">
        <f>SUM(G504:G507)</f>
        <v>25640</v>
      </c>
    </row>
    <row r="509" spans="1:7">
      <c r="A509" s="456" t="s">
        <v>686</v>
      </c>
      <c r="B509" s="457" t="s">
        <v>687</v>
      </c>
      <c r="C509" s="458"/>
      <c r="D509" s="458"/>
      <c r="E509" s="460"/>
      <c r="F509" s="464"/>
      <c r="G509" s="465"/>
    </row>
    <row r="510" spans="1:7">
      <c r="A510" s="458"/>
      <c r="B510" s="434" t="s">
        <v>2661</v>
      </c>
      <c r="C510" s="458"/>
      <c r="D510" s="458" t="s">
        <v>1366</v>
      </c>
      <c r="E510" s="435">
        <v>1</v>
      </c>
      <c r="F510" s="464">
        <f>'[45]UPAD-BAHAN-ALAT Cetak'!I90</f>
        <v>15660</v>
      </c>
      <c r="G510" s="465">
        <f>F510*E510</f>
        <v>15660</v>
      </c>
    </row>
    <row r="511" spans="1:7">
      <c r="A511" s="458"/>
      <c r="B511" s="434" t="s">
        <v>2657</v>
      </c>
      <c r="C511" s="458"/>
      <c r="D511" s="458" t="s">
        <v>954</v>
      </c>
      <c r="E511" s="435">
        <v>1</v>
      </c>
      <c r="F511" s="464">
        <v>1000</v>
      </c>
      <c r="G511" s="465">
        <f t="shared" ref="G511" si="11">F511*E511</f>
        <v>1000</v>
      </c>
    </row>
    <row r="512" spans="1:7">
      <c r="A512" s="458"/>
      <c r="B512" s="478"/>
      <c r="C512" s="479"/>
      <c r="D512" s="479"/>
      <c r="E512" s="841" t="s">
        <v>698</v>
      </c>
      <c r="F512" s="841"/>
      <c r="G512" s="465">
        <f>SUM(G510:G511)</f>
        <v>16660</v>
      </c>
    </row>
    <row r="513" spans="1:7">
      <c r="A513" s="456" t="s">
        <v>699</v>
      </c>
      <c r="B513" s="838" t="s">
        <v>2706</v>
      </c>
      <c r="C513" s="838"/>
      <c r="D513" s="838"/>
      <c r="E513" s="838"/>
      <c r="F513" s="838"/>
      <c r="G513" s="466">
        <f>G508+G512</f>
        <v>42300</v>
      </c>
    </row>
    <row r="514" spans="1:7">
      <c r="A514" s="456" t="s">
        <v>702</v>
      </c>
      <c r="B514" s="839" t="s">
        <v>2854</v>
      </c>
      <c r="C514" s="839"/>
      <c r="D514" s="839"/>
      <c r="E514" s="838" t="s">
        <v>2713</v>
      </c>
      <c r="F514" s="838"/>
      <c r="G514" s="466">
        <f>G513*0.15</f>
        <v>6345</v>
      </c>
    </row>
    <row r="515" spans="1:7">
      <c r="A515" s="456" t="s">
        <v>704</v>
      </c>
      <c r="B515" s="838" t="s">
        <v>2707</v>
      </c>
      <c r="C515" s="838"/>
      <c r="D515" s="838"/>
      <c r="E515" s="838"/>
      <c r="F515" s="838"/>
      <c r="G515" s="466">
        <f>ROUND(SUM(G513:G514),2)</f>
        <v>48645</v>
      </c>
    </row>
    <row r="516" spans="1:7">
      <c r="A516" s="444"/>
      <c r="B516" s="445"/>
      <c r="C516" s="444"/>
      <c r="D516" s="444"/>
      <c r="E516" s="446"/>
      <c r="F516" s="447"/>
      <c r="G516" s="448"/>
    </row>
    <row r="517" spans="1:7">
      <c r="A517" s="481" t="s">
        <v>2749</v>
      </c>
      <c r="B517" s="433" t="s">
        <v>2750</v>
      </c>
      <c r="C517" s="444"/>
      <c r="D517" s="444"/>
      <c r="E517" s="446"/>
      <c r="F517" s="447"/>
      <c r="G517" s="448"/>
    </row>
    <row r="518" spans="1:7">
      <c r="A518" s="451" t="s">
        <v>946</v>
      </c>
      <c r="B518" s="451" t="s">
        <v>947</v>
      </c>
      <c r="C518" s="451" t="s">
        <v>948</v>
      </c>
      <c r="D518" s="451" t="s">
        <v>949</v>
      </c>
      <c r="E518" s="453" t="s">
        <v>950</v>
      </c>
      <c r="F518" s="474" t="s">
        <v>2579</v>
      </c>
      <c r="G518" s="475" t="s">
        <v>2580</v>
      </c>
    </row>
    <row r="519" spans="1:7">
      <c r="A519" s="456" t="s">
        <v>671</v>
      </c>
      <c r="B519" s="457" t="s">
        <v>672</v>
      </c>
      <c r="C519" s="458"/>
      <c r="D519" s="458"/>
      <c r="E519" s="460"/>
      <c r="F519" s="464"/>
      <c r="G519" s="465"/>
    </row>
    <row r="520" spans="1:7">
      <c r="A520" s="458"/>
      <c r="B520" s="463" t="s">
        <v>673</v>
      </c>
      <c r="C520" s="458" t="s">
        <v>674</v>
      </c>
      <c r="D520" s="458" t="s">
        <v>675</v>
      </c>
      <c r="E520" s="460">
        <v>0.1</v>
      </c>
      <c r="F520" s="464">
        <f>F504</f>
        <v>100000</v>
      </c>
      <c r="G520" s="465">
        <f>F520*E520</f>
        <v>10000</v>
      </c>
    </row>
    <row r="521" spans="1:7">
      <c r="A521" s="458"/>
      <c r="B521" s="463" t="s">
        <v>2744</v>
      </c>
      <c r="C521" s="458" t="s">
        <v>678</v>
      </c>
      <c r="D521" s="458" t="s">
        <v>675</v>
      </c>
      <c r="E521" s="460">
        <v>0.1</v>
      </c>
      <c r="F521" s="464">
        <f>F505</f>
        <v>140000</v>
      </c>
      <c r="G521" s="465">
        <f t="shared" ref="G521:G523" si="12">F521*E521</f>
        <v>14000</v>
      </c>
    </row>
    <row r="522" spans="1:7">
      <c r="A522" s="458"/>
      <c r="B522" s="463" t="s">
        <v>680</v>
      </c>
      <c r="C522" s="458" t="s">
        <v>681</v>
      </c>
      <c r="D522" s="458" t="s">
        <v>675</v>
      </c>
      <c r="E522" s="460">
        <v>0.01</v>
      </c>
      <c r="F522" s="464">
        <f>F506</f>
        <v>150000</v>
      </c>
      <c r="G522" s="465">
        <f t="shared" si="12"/>
        <v>1500</v>
      </c>
    </row>
    <row r="523" spans="1:7">
      <c r="A523" s="458"/>
      <c r="B523" s="463" t="s">
        <v>683</v>
      </c>
      <c r="C523" s="458" t="s">
        <v>684</v>
      </c>
      <c r="D523" s="458" t="s">
        <v>675</v>
      </c>
      <c r="E523" s="460">
        <v>1E-3</v>
      </c>
      <c r="F523" s="464">
        <f>F507</f>
        <v>140000</v>
      </c>
      <c r="G523" s="465">
        <f t="shared" si="12"/>
        <v>140</v>
      </c>
    </row>
    <row r="524" spans="1:7">
      <c r="A524" s="458"/>
      <c r="B524" s="463"/>
      <c r="C524" s="458"/>
      <c r="D524" s="458"/>
      <c r="E524" s="842" t="s">
        <v>685</v>
      </c>
      <c r="F524" s="842"/>
      <c r="G524" s="465">
        <f>SUM(G520:G523)</f>
        <v>25640</v>
      </c>
    </row>
    <row r="525" spans="1:7">
      <c r="A525" s="456" t="s">
        <v>686</v>
      </c>
      <c r="B525" s="457" t="s">
        <v>687</v>
      </c>
      <c r="C525" s="458"/>
      <c r="D525" s="458"/>
      <c r="E525" s="460"/>
      <c r="F525" s="464"/>
      <c r="G525" s="465"/>
    </row>
    <row r="526" spans="1:7">
      <c r="A526" s="458"/>
      <c r="B526" s="434" t="s">
        <v>2662</v>
      </c>
      <c r="C526" s="458"/>
      <c r="D526" s="458" t="s">
        <v>1366</v>
      </c>
      <c r="E526" s="435">
        <v>1</v>
      </c>
      <c r="F526" s="464">
        <f>'[45]UPAD-BAHAN-ALAT Cetak'!I91</f>
        <v>24050</v>
      </c>
      <c r="G526" s="465">
        <f>F526*E526</f>
        <v>24050</v>
      </c>
    </row>
    <row r="527" spans="1:7">
      <c r="A527" s="458"/>
      <c r="B527" s="434" t="s">
        <v>2657</v>
      </c>
      <c r="C527" s="458"/>
      <c r="D527" s="458" t="s">
        <v>954</v>
      </c>
      <c r="E527" s="435">
        <v>1</v>
      </c>
      <c r="F527" s="464">
        <v>1000</v>
      </c>
      <c r="G527" s="465">
        <f t="shared" ref="G527" si="13">F527*E527</f>
        <v>1000</v>
      </c>
    </row>
    <row r="528" spans="1:7">
      <c r="A528" s="458"/>
      <c r="B528" s="478"/>
      <c r="C528" s="479"/>
      <c r="D528" s="479"/>
      <c r="E528" s="841" t="s">
        <v>698</v>
      </c>
      <c r="F528" s="841"/>
      <c r="G528" s="465">
        <f>SUM(G526:G527)</f>
        <v>25050</v>
      </c>
    </row>
    <row r="529" spans="1:7">
      <c r="A529" s="456" t="s">
        <v>699</v>
      </c>
      <c r="B529" s="838" t="s">
        <v>2706</v>
      </c>
      <c r="C529" s="838"/>
      <c r="D529" s="838"/>
      <c r="E529" s="838"/>
      <c r="F529" s="838"/>
      <c r="G529" s="466">
        <f>G524+G528</f>
        <v>50690</v>
      </c>
    </row>
    <row r="530" spans="1:7">
      <c r="A530" s="456" t="s">
        <v>702</v>
      </c>
      <c r="B530" s="839" t="s">
        <v>2854</v>
      </c>
      <c r="C530" s="839"/>
      <c r="D530" s="839"/>
      <c r="E530" s="838" t="s">
        <v>2713</v>
      </c>
      <c r="F530" s="838"/>
      <c r="G530" s="466">
        <f>G529*0.15</f>
        <v>7603.5</v>
      </c>
    </row>
    <row r="531" spans="1:7">
      <c r="A531" s="456" t="s">
        <v>704</v>
      </c>
      <c r="B531" s="838" t="s">
        <v>2707</v>
      </c>
      <c r="C531" s="838"/>
      <c r="D531" s="838"/>
      <c r="E531" s="838"/>
      <c r="F531" s="838"/>
      <c r="G531" s="466">
        <f>ROUND(SUM(G529:G530),2)</f>
        <v>58293.5</v>
      </c>
    </row>
    <row r="532" spans="1:7">
      <c r="A532" s="444"/>
      <c r="B532" s="445"/>
      <c r="C532" s="444"/>
      <c r="D532" s="444"/>
      <c r="E532" s="446"/>
      <c r="F532" s="447"/>
      <c r="G532" s="448"/>
    </row>
    <row r="533" spans="1:7">
      <c r="A533" s="481" t="s">
        <v>2751</v>
      </c>
      <c r="B533" s="433" t="s">
        <v>2752</v>
      </c>
      <c r="C533" s="444"/>
      <c r="D533" s="444"/>
      <c r="E533" s="446"/>
      <c r="F533" s="447"/>
      <c r="G533" s="448"/>
    </row>
    <row r="534" spans="1:7">
      <c r="A534" s="451" t="s">
        <v>946</v>
      </c>
      <c r="B534" s="451" t="s">
        <v>947</v>
      </c>
      <c r="C534" s="451" t="s">
        <v>948</v>
      </c>
      <c r="D534" s="451" t="s">
        <v>949</v>
      </c>
      <c r="E534" s="453" t="s">
        <v>950</v>
      </c>
      <c r="F534" s="474" t="s">
        <v>2579</v>
      </c>
      <c r="G534" s="475" t="s">
        <v>2580</v>
      </c>
    </row>
    <row r="535" spans="1:7">
      <c r="A535" s="456" t="s">
        <v>671</v>
      </c>
      <c r="B535" s="457" t="s">
        <v>672</v>
      </c>
      <c r="C535" s="458"/>
      <c r="D535" s="458"/>
      <c r="E535" s="460"/>
      <c r="F535" s="464"/>
      <c r="G535" s="465"/>
    </row>
    <row r="536" spans="1:7">
      <c r="A536" s="458"/>
      <c r="B536" s="463" t="s">
        <v>673</v>
      </c>
      <c r="C536" s="458" t="s">
        <v>674</v>
      </c>
      <c r="D536" s="458" t="s">
        <v>675</v>
      </c>
      <c r="E536" s="460">
        <v>0.1</v>
      </c>
      <c r="F536" s="464">
        <f>F520</f>
        <v>100000</v>
      </c>
      <c r="G536" s="465">
        <f>F536*E536</f>
        <v>10000</v>
      </c>
    </row>
    <row r="537" spans="1:7">
      <c r="A537" s="458"/>
      <c r="B537" s="463" t="s">
        <v>2744</v>
      </c>
      <c r="C537" s="458" t="s">
        <v>678</v>
      </c>
      <c r="D537" s="458" t="s">
        <v>675</v>
      </c>
      <c r="E537" s="460">
        <v>0.1</v>
      </c>
      <c r="F537" s="464">
        <f>F521</f>
        <v>140000</v>
      </c>
      <c r="G537" s="465">
        <f t="shared" ref="G537:G539" si="14">F537*E537</f>
        <v>14000</v>
      </c>
    </row>
    <row r="538" spans="1:7">
      <c r="A538" s="458"/>
      <c r="B538" s="463" t="s">
        <v>680</v>
      </c>
      <c r="C538" s="458" t="s">
        <v>681</v>
      </c>
      <c r="D538" s="458" t="s">
        <v>675</v>
      </c>
      <c r="E538" s="460">
        <v>0.01</v>
      </c>
      <c r="F538" s="464">
        <f>F522</f>
        <v>150000</v>
      </c>
      <c r="G538" s="465">
        <f t="shared" si="14"/>
        <v>1500</v>
      </c>
    </row>
    <row r="539" spans="1:7">
      <c r="A539" s="458"/>
      <c r="B539" s="463" t="s">
        <v>683</v>
      </c>
      <c r="C539" s="458" t="s">
        <v>684</v>
      </c>
      <c r="D539" s="458" t="s">
        <v>675</v>
      </c>
      <c r="E539" s="460">
        <v>1E-3</v>
      </c>
      <c r="F539" s="464">
        <f>F523</f>
        <v>140000</v>
      </c>
      <c r="G539" s="465">
        <f t="shared" si="14"/>
        <v>140</v>
      </c>
    </row>
    <row r="540" spans="1:7">
      <c r="A540" s="458"/>
      <c r="B540" s="463"/>
      <c r="C540" s="458"/>
      <c r="D540" s="458"/>
      <c r="E540" s="842" t="s">
        <v>685</v>
      </c>
      <c r="F540" s="842"/>
      <c r="G540" s="465">
        <f>SUM(G536:G539)</f>
        <v>25640</v>
      </c>
    </row>
    <row r="541" spans="1:7">
      <c r="A541" s="456" t="s">
        <v>686</v>
      </c>
      <c r="B541" s="457" t="s">
        <v>687</v>
      </c>
      <c r="C541" s="458"/>
      <c r="D541" s="458"/>
      <c r="E541" s="460"/>
      <c r="F541" s="464"/>
      <c r="G541" s="465"/>
    </row>
    <row r="542" spans="1:7">
      <c r="A542" s="458"/>
      <c r="B542" s="434" t="s">
        <v>2663</v>
      </c>
      <c r="C542" s="458"/>
      <c r="D542" s="458" t="s">
        <v>1366</v>
      </c>
      <c r="E542" s="435">
        <v>1</v>
      </c>
      <c r="F542" s="464">
        <f>'[45]UPAD-BAHAN-ALAT Cetak'!I92</f>
        <v>45500</v>
      </c>
      <c r="G542" s="465">
        <f>F542*E542</f>
        <v>45500</v>
      </c>
    </row>
    <row r="543" spans="1:7">
      <c r="A543" s="458"/>
      <c r="B543" s="434" t="s">
        <v>2657</v>
      </c>
      <c r="C543" s="458"/>
      <c r="D543" s="458" t="s">
        <v>954</v>
      </c>
      <c r="E543" s="435">
        <v>1</v>
      </c>
      <c r="F543" s="464">
        <v>1000</v>
      </c>
      <c r="G543" s="465">
        <f t="shared" ref="G543" si="15">F543*E543</f>
        <v>1000</v>
      </c>
    </row>
    <row r="544" spans="1:7">
      <c r="A544" s="458"/>
      <c r="B544" s="478"/>
      <c r="C544" s="479"/>
      <c r="D544" s="479"/>
      <c r="E544" s="841" t="s">
        <v>698</v>
      </c>
      <c r="F544" s="841"/>
      <c r="G544" s="465">
        <f>SUM(G542:G543)</f>
        <v>46500</v>
      </c>
    </row>
    <row r="545" spans="1:7">
      <c r="A545" s="456" t="s">
        <v>699</v>
      </c>
      <c r="B545" s="838" t="s">
        <v>2706</v>
      </c>
      <c r="C545" s="838"/>
      <c r="D545" s="838"/>
      <c r="E545" s="838"/>
      <c r="F545" s="838"/>
      <c r="G545" s="466">
        <f>G540+G544</f>
        <v>72140</v>
      </c>
    </row>
    <row r="546" spans="1:7">
      <c r="A546" s="456" t="s">
        <v>702</v>
      </c>
      <c r="B546" s="839" t="s">
        <v>2854</v>
      </c>
      <c r="C546" s="839"/>
      <c r="D546" s="839"/>
      <c r="E546" s="838" t="s">
        <v>2713</v>
      </c>
      <c r="F546" s="838"/>
      <c r="G546" s="466">
        <f>G545*0.15</f>
        <v>10821</v>
      </c>
    </row>
    <row r="547" spans="1:7">
      <c r="A547" s="456" t="s">
        <v>704</v>
      </c>
      <c r="B547" s="838" t="s">
        <v>2707</v>
      </c>
      <c r="C547" s="838"/>
      <c r="D547" s="838"/>
      <c r="E547" s="838"/>
      <c r="F547" s="838"/>
      <c r="G547" s="466">
        <f>ROUND(SUM(G545:G546),2)</f>
        <v>82961</v>
      </c>
    </row>
    <row r="548" spans="1:7">
      <c r="A548" s="444"/>
      <c r="B548" s="445"/>
      <c r="C548" s="444"/>
      <c r="D548" s="444"/>
      <c r="E548" s="446"/>
      <c r="F548" s="447"/>
      <c r="G548" s="448"/>
    </row>
    <row r="549" spans="1:7">
      <c r="A549" s="481" t="s">
        <v>2753</v>
      </c>
      <c r="B549" s="433" t="s">
        <v>2754</v>
      </c>
      <c r="C549" s="444"/>
      <c r="D549" s="444"/>
      <c r="E549" s="446"/>
      <c r="F549" s="447"/>
      <c r="G549" s="448"/>
    </row>
    <row r="550" spans="1:7">
      <c r="A550" s="451" t="s">
        <v>946</v>
      </c>
      <c r="B550" s="451" t="s">
        <v>947</v>
      </c>
      <c r="C550" s="451" t="s">
        <v>948</v>
      </c>
      <c r="D550" s="451" t="s">
        <v>949</v>
      </c>
      <c r="E550" s="453" t="s">
        <v>950</v>
      </c>
      <c r="F550" s="474" t="s">
        <v>2579</v>
      </c>
      <c r="G550" s="475" t="s">
        <v>2580</v>
      </c>
    </row>
    <row r="551" spans="1:7">
      <c r="A551" s="456" t="s">
        <v>671</v>
      </c>
      <c r="B551" s="457" t="s">
        <v>672</v>
      </c>
      <c r="C551" s="458"/>
      <c r="D551" s="458"/>
      <c r="E551" s="460"/>
      <c r="F551" s="464"/>
      <c r="G551" s="465"/>
    </row>
    <row r="552" spans="1:7">
      <c r="A552" s="458"/>
      <c r="B552" s="463" t="s">
        <v>673</v>
      </c>
      <c r="C552" s="458" t="s">
        <v>674</v>
      </c>
      <c r="D552" s="458" t="s">
        <v>675</v>
      </c>
      <c r="E552" s="460">
        <v>0.1</v>
      </c>
      <c r="F552" s="464">
        <f>F536</f>
        <v>100000</v>
      </c>
      <c r="G552" s="465">
        <f>F552*E552</f>
        <v>10000</v>
      </c>
    </row>
    <row r="553" spans="1:7">
      <c r="A553" s="458"/>
      <c r="B553" s="463" t="s">
        <v>2744</v>
      </c>
      <c r="C553" s="458" t="s">
        <v>678</v>
      </c>
      <c r="D553" s="458" t="s">
        <v>675</v>
      </c>
      <c r="E553" s="460">
        <v>0.1</v>
      </c>
      <c r="F553" s="464">
        <f>F537</f>
        <v>140000</v>
      </c>
      <c r="G553" s="465">
        <f t="shared" ref="G553:G555" si="16">F553*E553</f>
        <v>14000</v>
      </c>
    </row>
    <row r="554" spans="1:7">
      <c r="A554" s="458"/>
      <c r="B554" s="463" t="s">
        <v>680</v>
      </c>
      <c r="C554" s="458" t="s">
        <v>681</v>
      </c>
      <c r="D554" s="458" t="s">
        <v>675</v>
      </c>
      <c r="E554" s="460">
        <v>0.01</v>
      </c>
      <c r="F554" s="464">
        <f>F538</f>
        <v>150000</v>
      </c>
      <c r="G554" s="465">
        <f t="shared" si="16"/>
        <v>1500</v>
      </c>
    </row>
    <row r="555" spans="1:7">
      <c r="A555" s="458"/>
      <c r="B555" s="463" t="s">
        <v>683</v>
      </c>
      <c r="C555" s="458" t="s">
        <v>684</v>
      </c>
      <c r="D555" s="458" t="s">
        <v>675</v>
      </c>
      <c r="E555" s="460">
        <v>1E-3</v>
      </c>
      <c r="F555" s="464">
        <f>F539</f>
        <v>140000</v>
      </c>
      <c r="G555" s="465">
        <f t="shared" si="16"/>
        <v>140</v>
      </c>
    </row>
    <row r="556" spans="1:7">
      <c r="A556" s="458"/>
      <c r="B556" s="463"/>
      <c r="C556" s="458"/>
      <c r="D556" s="458"/>
      <c r="E556" s="842" t="s">
        <v>685</v>
      </c>
      <c r="F556" s="842"/>
      <c r="G556" s="465">
        <f>SUM(G552:G555)</f>
        <v>25640</v>
      </c>
    </row>
    <row r="557" spans="1:7">
      <c r="A557" s="456" t="s">
        <v>686</v>
      </c>
      <c r="B557" s="457" t="s">
        <v>687</v>
      </c>
      <c r="C557" s="458"/>
      <c r="D557" s="458"/>
      <c r="E557" s="460"/>
      <c r="F557" s="464"/>
      <c r="G557" s="465"/>
    </row>
    <row r="558" spans="1:7">
      <c r="A558" s="458"/>
      <c r="B558" s="434" t="s">
        <v>2664</v>
      </c>
      <c r="C558" s="458"/>
      <c r="D558" s="458" t="s">
        <v>1366</v>
      </c>
      <c r="E558" s="435">
        <v>1</v>
      </c>
      <c r="F558" s="464">
        <f>'[45]UPAD-BAHAN-ALAT Cetak'!I93</f>
        <v>19500</v>
      </c>
      <c r="G558" s="465">
        <f>F558*E558</f>
        <v>19500</v>
      </c>
    </row>
    <row r="559" spans="1:7">
      <c r="A559" s="458"/>
      <c r="B559" s="434" t="s">
        <v>2657</v>
      </c>
      <c r="C559" s="458"/>
      <c r="D559" s="458" t="s">
        <v>954</v>
      </c>
      <c r="E559" s="435">
        <v>1</v>
      </c>
      <c r="F559" s="464">
        <v>1000</v>
      </c>
      <c r="G559" s="465">
        <f t="shared" ref="G559" si="17">F559*E559</f>
        <v>1000</v>
      </c>
    </row>
    <row r="560" spans="1:7">
      <c r="A560" s="458"/>
      <c r="B560" s="478"/>
      <c r="C560" s="479"/>
      <c r="D560" s="479"/>
      <c r="E560" s="841" t="s">
        <v>698</v>
      </c>
      <c r="F560" s="841"/>
      <c r="G560" s="465">
        <f>SUM(G558:G559)</f>
        <v>20500</v>
      </c>
    </row>
    <row r="561" spans="1:7">
      <c r="A561" s="456" t="s">
        <v>699</v>
      </c>
      <c r="B561" s="838" t="s">
        <v>2706</v>
      </c>
      <c r="C561" s="838"/>
      <c r="D561" s="838"/>
      <c r="E561" s="838"/>
      <c r="F561" s="838"/>
      <c r="G561" s="466">
        <f>G556+G560</f>
        <v>46140</v>
      </c>
    </row>
    <row r="562" spans="1:7">
      <c r="A562" s="456" t="s">
        <v>702</v>
      </c>
      <c r="B562" s="839" t="s">
        <v>2854</v>
      </c>
      <c r="C562" s="839"/>
      <c r="D562" s="839"/>
      <c r="E562" s="838" t="s">
        <v>2713</v>
      </c>
      <c r="F562" s="838"/>
      <c r="G562" s="466">
        <f>G561*0.15</f>
        <v>6921</v>
      </c>
    </row>
    <row r="563" spans="1:7">
      <c r="A563" s="456" t="s">
        <v>704</v>
      </c>
      <c r="B563" s="838" t="s">
        <v>2707</v>
      </c>
      <c r="C563" s="838"/>
      <c r="D563" s="838"/>
      <c r="E563" s="838"/>
      <c r="F563" s="838"/>
      <c r="G563" s="466">
        <f>ROUND(SUM(G561:G562),2)</f>
        <v>53061</v>
      </c>
    </row>
    <row r="564" spans="1:7">
      <c r="A564" s="444"/>
      <c r="B564" s="445"/>
      <c r="C564" s="444"/>
      <c r="D564" s="444"/>
      <c r="E564" s="446"/>
      <c r="F564" s="447"/>
      <c r="G564" s="448"/>
    </row>
    <row r="565" spans="1:7">
      <c r="A565" s="481" t="s">
        <v>2740</v>
      </c>
      <c r="B565" s="450" t="s">
        <v>2593</v>
      </c>
      <c r="C565" s="444"/>
      <c r="D565" s="444"/>
      <c r="E565" s="446"/>
      <c r="F565" s="447"/>
      <c r="G565" s="448"/>
    </row>
    <row r="566" spans="1:7">
      <c r="A566" s="451" t="s">
        <v>946</v>
      </c>
      <c r="B566" s="451" t="s">
        <v>947</v>
      </c>
      <c r="C566" s="451" t="s">
        <v>948</v>
      </c>
      <c r="D566" s="531" t="s">
        <v>949</v>
      </c>
      <c r="E566" s="453" t="s">
        <v>950</v>
      </c>
      <c r="F566" s="474" t="s">
        <v>2579</v>
      </c>
      <c r="G566" s="475" t="s">
        <v>2580</v>
      </c>
    </row>
    <row r="567" spans="1:7">
      <c r="A567" s="456" t="s">
        <v>671</v>
      </c>
      <c r="B567" s="463" t="s">
        <v>672</v>
      </c>
      <c r="C567" s="458"/>
      <c r="D567" s="532"/>
      <c r="E567" s="460"/>
      <c r="F567" s="464"/>
      <c r="G567" s="465"/>
    </row>
    <row r="568" spans="1:7">
      <c r="A568" s="456"/>
      <c r="B568" s="463" t="s">
        <v>673</v>
      </c>
      <c r="C568" s="458" t="s">
        <v>674</v>
      </c>
      <c r="D568" s="458" t="s">
        <v>675</v>
      </c>
      <c r="E568" s="460">
        <v>3.5999999999999997E-2</v>
      </c>
      <c r="F568" s="464">
        <f>F552</f>
        <v>100000</v>
      </c>
      <c r="G568" s="465">
        <f>F568*E568</f>
        <v>3599.9999999999995</v>
      </c>
    </row>
    <row r="569" spans="1:7">
      <c r="A569" s="456"/>
      <c r="B569" s="463" t="s">
        <v>720</v>
      </c>
      <c r="C569" s="458" t="s">
        <v>678</v>
      </c>
      <c r="D569" s="458" t="s">
        <v>675</v>
      </c>
      <c r="E569" s="460">
        <v>0.06</v>
      </c>
      <c r="F569" s="464">
        <f>F553</f>
        <v>140000</v>
      </c>
      <c r="G569" s="465">
        <f>F569*E569</f>
        <v>8400</v>
      </c>
    </row>
    <row r="570" spans="1:7">
      <c r="A570" s="456"/>
      <c r="B570" s="463" t="s">
        <v>736</v>
      </c>
      <c r="C570" s="458" t="s">
        <v>681</v>
      </c>
      <c r="D570" s="458" t="s">
        <v>675</v>
      </c>
      <c r="E570" s="460">
        <v>6.0000000000000001E-3</v>
      </c>
      <c r="F570" s="464">
        <f>F554</f>
        <v>150000</v>
      </c>
      <c r="G570" s="465">
        <f>F570*E570</f>
        <v>900</v>
      </c>
    </row>
    <row r="571" spans="1:7">
      <c r="A571" s="456"/>
      <c r="B571" s="463" t="s">
        <v>683</v>
      </c>
      <c r="C571" s="458" t="s">
        <v>684</v>
      </c>
      <c r="D571" s="458" t="s">
        <v>675</v>
      </c>
      <c r="E571" s="460">
        <v>2E-3</v>
      </c>
      <c r="F571" s="464">
        <f>F555</f>
        <v>140000</v>
      </c>
      <c r="G571" s="465">
        <f>F571*E571</f>
        <v>280</v>
      </c>
    </row>
    <row r="572" spans="1:7">
      <c r="A572" s="456"/>
      <c r="B572" s="463"/>
      <c r="C572" s="458"/>
      <c r="D572" s="458"/>
      <c r="E572" s="841" t="s">
        <v>685</v>
      </c>
      <c r="F572" s="841"/>
      <c r="G572" s="465">
        <f>SUM(G568:G571)</f>
        <v>13180</v>
      </c>
    </row>
    <row r="573" spans="1:7">
      <c r="A573" s="456" t="s">
        <v>686</v>
      </c>
      <c r="B573" s="463" t="s">
        <v>687</v>
      </c>
      <c r="C573" s="458"/>
      <c r="D573" s="458"/>
      <c r="E573" s="460"/>
      <c r="F573" s="464"/>
      <c r="G573" s="465"/>
    </row>
    <row r="574" spans="1:7">
      <c r="A574" s="456"/>
      <c r="B574" s="463" t="s">
        <v>2655</v>
      </c>
      <c r="C574" s="458"/>
      <c r="D574" s="458" t="s">
        <v>1395</v>
      </c>
      <c r="E574" s="460">
        <v>1.2</v>
      </c>
      <c r="F574" s="464">
        <f>'[45]UPAD-BAHAN-ALAT'!$I$539</f>
        <v>7000</v>
      </c>
      <c r="G574" s="465">
        <f>F574*E574</f>
        <v>8400</v>
      </c>
    </row>
    <row r="575" spans="1:7">
      <c r="A575" s="458"/>
      <c r="B575" s="463" t="s">
        <v>1349</v>
      </c>
      <c r="C575" s="458"/>
      <c r="D575" s="458" t="s">
        <v>1354</v>
      </c>
      <c r="E575" s="460" t="s">
        <v>1396</v>
      </c>
      <c r="F575" s="464">
        <f>35%*G574</f>
        <v>2940</v>
      </c>
      <c r="G575" s="465">
        <f>F575</f>
        <v>2940</v>
      </c>
    </row>
    <row r="576" spans="1:7">
      <c r="A576" s="458"/>
      <c r="B576" s="463"/>
      <c r="C576" s="458"/>
      <c r="D576" s="458"/>
      <c r="E576" s="843" t="s">
        <v>698</v>
      </c>
      <c r="F576" s="843"/>
      <c r="G576" s="465">
        <f>SUM(G574:G575)</f>
        <v>11340</v>
      </c>
    </row>
    <row r="577" spans="1:7">
      <c r="A577" s="456" t="s">
        <v>699</v>
      </c>
      <c r="B577" s="844" t="s">
        <v>2706</v>
      </c>
      <c r="C577" s="844"/>
      <c r="D577" s="844"/>
      <c r="E577" s="844"/>
      <c r="F577" s="844"/>
      <c r="G577" s="466">
        <f>G572+G576</f>
        <v>24520</v>
      </c>
    </row>
    <row r="578" spans="1:7">
      <c r="A578" s="456" t="s">
        <v>702</v>
      </c>
      <c r="B578" s="839" t="s">
        <v>2854</v>
      </c>
      <c r="C578" s="839"/>
      <c r="D578" s="839"/>
      <c r="E578" s="838" t="s">
        <v>2713</v>
      </c>
      <c r="F578" s="838"/>
      <c r="G578" s="466">
        <f>G577*0.15</f>
        <v>3678</v>
      </c>
    </row>
    <row r="579" spans="1:7">
      <c r="A579" s="456" t="s">
        <v>704</v>
      </c>
      <c r="B579" s="840" t="s">
        <v>2707</v>
      </c>
      <c r="C579" s="840"/>
      <c r="D579" s="840"/>
      <c r="E579" s="840"/>
      <c r="F579" s="840"/>
      <c r="G579" s="466">
        <f>ROUND(SUM(G577:G578),2)</f>
        <v>28198</v>
      </c>
    </row>
    <row r="580" spans="1:7">
      <c r="A580" s="444"/>
      <c r="B580" s="445"/>
      <c r="C580" s="444"/>
      <c r="D580" s="444"/>
      <c r="E580" s="446"/>
      <c r="F580" s="447"/>
      <c r="G580" s="448"/>
    </row>
    <row r="581" spans="1:7">
      <c r="A581" s="481" t="s">
        <v>2742</v>
      </c>
      <c r="B581" s="450" t="s">
        <v>2591</v>
      </c>
      <c r="C581" s="444"/>
      <c r="D581" s="444"/>
      <c r="E581" s="446"/>
      <c r="F581" s="447"/>
      <c r="G581" s="448"/>
    </row>
    <row r="582" spans="1:7">
      <c r="A582" s="451" t="s">
        <v>946</v>
      </c>
      <c r="B582" s="451" t="s">
        <v>947</v>
      </c>
      <c r="C582" s="451" t="s">
        <v>948</v>
      </c>
      <c r="D582" s="451" t="s">
        <v>949</v>
      </c>
      <c r="E582" s="453" t="s">
        <v>950</v>
      </c>
      <c r="F582" s="474" t="s">
        <v>2579</v>
      </c>
      <c r="G582" s="475" t="s">
        <v>2580</v>
      </c>
    </row>
    <row r="583" spans="1:7">
      <c r="A583" s="456" t="s">
        <v>671</v>
      </c>
      <c r="B583" s="463" t="s">
        <v>672</v>
      </c>
      <c r="C583" s="458"/>
      <c r="D583" s="458"/>
      <c r="E583" s="460"/>
      <c r="F583" s="464"/>
      <c r="G583" s="465"/>
    </row>
    <row r="584" spans="1:7">
      <c r="A584" s="456"/>
      <c r="B584" s="463" t="s">
        <v>673</v>
      </c>
      <c r="C584" s="458" t="s">
        <v>674</v>
      </c>
      <c r="D584" s="458" t="s">
        <v>675</v>
      </c>
      <c r="E584" s="460">
        <v>8.1000000000000003E-2</v>
      </c>
      <c r="F584" s="464">
        <f>'[45]UPAD-BAHAN-ALAT'!$I$12</f>
        <v>110000</v>
      </c>
      <c r="G584" s="465">
        <f>F584*E584</f>
        <v>8910</v>
      </c>
    </row>
    <row r="585" spans="1:7">
      <c r="A585" s="456"/>
      <c r="B585" s="463" t="s">
        <v>720</v>
      </c>
      <c r="C585" s="458" t="s">
        <v>678</v>
      </c>
      <c r="D585" s="458" t="s">
        <v>675</v>
      </c>
      <c r="E585" s="460">
        <v>0.13500000000000001</v>
      </c>
      <c r="F585" s="464">
        <f>'[45]UPAD-BAHAN-ALAT'!$I$13</f>
        <v>140000</v>
      </c>
      <c r="G585" s="465">
        <f>F585*E585</f>
        <v>18900</v>
      </c>
    </row>
    <row r="586" spans="1:7">
      <c r="A586" s="456"/>
      <c r="B586" s="463" t="s">
        <v>736</v>
      </c>
      <c r="C586" s="458" t="s">
        <v>681</v>
      </c>
      <c r="D586" s="458" t="s">
        <v>675</v>
      </c>
      <c r="E586" s="460">
        <v>1.35E-2</v>
      </c>
      <c r="F586" s="464">
        <f>'[45]UPAD-BAHAN-ALAT'!$I$15</f>
        <v>150000</v>
      </c>
      <c r="G586" s="465">
        <f>F586*E586</f>
        <v>2025</v>
      </c>
    </row>
    <row r="587" spans="1:7">
      <c r="A587" s="456"/>
      <c r="B587" s="463" t="s">
        <v>683</v>
      </c>
      <c r="C587" s="458" t="s">
        <v>684</v>
      </c>
      <c r="D587" s="458" t="s">
        <v>675</v>
      </c>
      <c r="E587" s="460">
        <v>4.0000000000000001E-3</v>
      </c>
      <c r="F587" s="464">
        <f>F571</f>
        <v>140000</v>
      </c>
      <c r="G587" s="465">
        <f>F587*E587</f>
        <v>560</v>
      </c>
    </row>
    <row r="588" spans="1:7">
      <c r="A588" s="456"/>
      <c r="B588" s="463"/>
      <c r="C588" s="458"/>
      <c r="D588" s="458"/>
      <c r="E588" s="841" t="s">
        <v>685</v>
      </c>
      <c r="F588" s="841"/>
      <c r="G588" s="465">
        <f>SUM(G584:G587)</f>
        <v>30395</v>
      </c>
    </row>
    <row r="589" spans="1:7">
      <c r="A589" s="456" t="s">
        <v>686</v>
      </c>
      <c r="B589" s="463" t="s">
        <v>687</v>
      </c>
      <c r="C589" s="458"/>
      <c r="D589" s="458"/>
      <c r="E589" s="460"/>
      <c r="F589" s="464"/>
      <c r="G589" s="465"/>
    </row>
    <row r="590" spans="1:7">
      <c r="A590" s="458"/>
      <c r="B590" s="463" t="s">
        <v>2676</v>
      </c>
      <c r="C590" s="458"/>
      <c r="D590" s="458" t="s">
        <v>1395</v>
      </c>
      <c r="E590" s="460">
        <v>1.2</v>
      </c>
      <c r="F590" s="464">
        <f>'[45]UPAD-BAHAN-ALAT'!$I$545</f>
        <v>35000</v>
      </c>
      <c r="G590" s="465">
        <f>F590*E590</f>
        <v>42000</v>
      </c>
    </row>
    <row r="591" spans="1:7">
      <c r="A591" s="458"/>
      <c r="B591" s="463" t="s">
        <v>1349</v>
      </c>
      <c r="C591" s="458"/>
      <c r="D591" s="458" t="s">
        <v>1354</v>
      </c>
      <c r="E591" s="460" t="s">
        <v>1396</v>
      </c>
      <c r="F591" s="464">
        <f>35%*G590</f>
        <v>14699.999999999998</v>
      </c>
      <c r="G591" s="465">
        <f>F591</f>
        <v>14699.999999999998</v>
      </c>
    </row>
    <row r="592" spans="1:7">
      <c r="A592" s="458"/>
      <c r="B592" s="478"/>
      <c r="C592" s="479"/>
      <c r="D592" s="479"/>
      <c r="E592" s="841" t="s">
        <v>698</v>
      </c>
      <c r="F592" s="841"/>
      <c r="G592" s="465">
        <f>SUM(G590:G591)</f>
        <v>56700</v>
      </c>
    </row>
    <row r="593" spans="1:7">
      <c r="A593" s="456" t="s">
        <v>699</v>
      </c>
      <c r="B593" s="838" t="s">
        <v>2706</v>
      </c>
      <c r="C593" s="838"/>
      <c r="D593" s="838"/>
      <c r="E593" s="838"/>
      <c r="F593" s="838"/>
      <c r="G593" s="466">
        <f>G588+G592</f>
        <v>87095</v>
      </c>
    </row>
    <row r="594" spans="1:7">
      <c r="A594" s="456" t="s">
        <v>702</v>
      </c>
      <c r="B594" s="839" t="s">
        <v>2854</v>
      </c>
      <c r="C594" s="839"/>
      <c r="D594" s="839"/>
      <c r="E594" s="838" t="s">
        <v>2713</v>
      </c>
      <c r="F594" s="838"/>
      <c r="G594" s="466">
        <f>G593*0.15</f>
        <v>13064.25</v>
      </c>
    </row>
    <row r="595" spans="1:7">
      <c r="A595" s="456" t="s">
        <v>704</v>
      </c>
      <c r="B595" s="840" t="s">
        <v>2707</v>
      </c>
      <c r="C595" s="840"/>
      <c r="D595" s="840"/>
      <c r="E595" s="840"/>
      <c r="F595" s="840"/>
      <c r="G595" s="466">
        <f>ROUND(SUM(G593:G594),2)</f>
        <v>100159.25</v>
      </c>
    </row>
    <row r="596" spans="1:7">
      <c r="A596" s="444"/>
      <c r="B596" s="445"/>
      <c r="C596" s="444"/>
      <c r="D596" s="444"/>
      <c r="E596" s="446"/>
      <c r="F596" s="447"/>
      <c r="G596" s="448"/>
    </row>
    <row r="597" spans="1:7">
      <c r="A597" s="468" t="s">
        <v>2741</v>
      </c>
      <c r="B597" s="469" t="s">
        <v>2592</v>
      </c>
      <c r="C597" s="470"/>
      <c r="D597" s="470"/>
      <c r="E597" s="471"/>
      <c r="F597" s="472"/>
      <c r="G597" s="473"/>
    </row>
    <row r="598" spans="1:7">
      <c r="A598" s="451" t="s">
        <v>946</v>
      </c>
      <c r="B598" s="451" t="s">
        <v>947</v>
      </c>
      <c r="C598" s="451" t="s">
        <v>948</v>
      </c>
      <c r="D598" s="451" t="s">
        <v>949</v>
      </c>
      <c r="E598" s="453" t="s">
        <v>950</v>
      </c>
      <c r="F598" s="474" t="s">
        <v>2579</v>
      </c>
      <c r="G598" s="475" t="s">
        <v>2580</v>
      </c>
    </row>
    <row r="599" spans="1:7">
      <c r="A599" s="456" t="s">
        <v>671</v>
      </c>
      <c r="B599" s="463" t="s">
        <v>672</v>
      </c>
      <c r="C599" s="458"/>
      <c r="D599" s="458"/>
      <c r="E599" s="460"/>
      <c r="F599" s="464"/>
      <c r="G599" s="465"/>
    </row>
    <row r="600" spans="1:7">
      <c r="A600" s="456"/>
      <c r="B600" s="463" t="s">
        <v>673</v>
      </c>
      <c r="C600" s="458" t="s">
        <v>674</v>
      </c>
      <c r="D600" s="458" t="s">
        <v>675</v>
      </c>
      <c r="E600" s="460">
        <v>8.1000000000000003E-2</v>
      </c>
      <c r="F600" s="464">
        <f>'[45]UPAD-BAHAN-ALAT'!$I$12</f>
        <v>110000</v>
      </c>
      <c r="G600" s="465">
        <f>F600*E600</f>
        <v>8910</v>
      </c>
    </row>
    <row r="601" spans="1:7">
      <c r="A601" s="456"/>
      <c r="B601" s="463" t="s">
        <v>720</v>
      </c>
      <c r="C601" s="458" t="s">
        <v>678</v>
      </c>
      <c r="D601" s="458" t="s">
        <v>675</v>
      </c>
      <c r="E601" s="460">
        <v>0.13500000000000001</v>
      </c>
      <c r="F601" s="464">
        <f>'[45]UPAD-BAHAN-ALAT'!$I$13</f>
        <v>140000</v>
      </c>
      <c r="G601" s="465">
        <f>F601*E601</f>
        <v>18900</v>
      </c>
    </row>
    <row r="602" spans="1:7">
      <c r="A602" s="456"/>
      <c r="B602" s="463" t="s">
        <v>736</v>
      </c>
      <c r="C602" s="458" t="s">
        <v>681</v>
      </c>
      <c r="D602" s="458" t="s">
        <v>675</v>
      </c>
      <c r="E602" s="460">
        <v>1.35E-2</v>
      </c>
      <c r="F602" s="464">
        <f>'[45]UPAD-BAHAN-ALAT'!$I$15</f>
        <v>150000</v>
      </c>
      <c r="G602" s="465">
        <f>F602*E602</f>
        <v>2025</v>
      </c>
    </row>
    <row r="603" spans="1:7">
      <c r="A603" s="456"/>
      <c r="B603" s="463" t="s">
        <v>683</v>
      </c>
      <c r="C603" s="458" t="s">
        <v>684</v>
      </c>
      <c r="D603" s="458" t="s">
        <v>675</v>
      </c>
      <c r="E603" s="460">
        <v>4.0000000000000001E-3</v>
      </c>
      <c r="F603" s="464">
        <f>F587</f>
        <v>140000</v>
      </c>
      <c r="G603" s="465">
        <f>F603*E603</f>
        <v>560</v>
      </c>
    </row>
    <row r="604" spans="1:7">
      <c r="A604" s="456"/>
      <c r="B604" s="463"/>
      <c r="C604" s="458"/>
      <c r="D604" s="458"/>
      <c r="E604" s="841" t="s">
        <v>685</v>
      </c>
      <c r="F604" s="841"/>
      <c r="G604" s="465">
        <f>SUM(G600:G603)</f>
        <v>30395</v>
      </c>
    </row>
    <row r="605" spans="1:7">
      <c r="A605" s="456" t="s">
        <v>686</v>
      </c>
      <c r="B605" s="463" t="s">
        <v>687</v>
      </c>
      <c r="C605" s="458"/>
      <c r="D605" s="458"/>
      <c r="E605" s="460"/>
      <c r="F605" s="464"/>
      <c r="G605" s="465"/>
    </row>
    <row r="606" spans="1:7">
      <c r="A606" s="456"/>
      <c r="B606" s="463" t="s">
        <v>1414</v>
      </c>
      <c r="C606" s="458"/>
      <c r="D606" s="458" t="s">
        <v>1395</v>
      </c>
      <c r="E606" s="460">
        <v>1.2</v>
      </c>
      <c r="F606" s="464">
        <f>'[45]UPAD-BAHAN-ALAT'!$I$544</f>
        <v>25000</v>
      </c>
      <c r="G606" s="465">
        <f>F606*E606</f>
        <v>30000</v>
      </c>
    </row>
    <row r="607" spans="1:7">
      <c r="A607" s="456"/>
      <c r="B607" s="463" t="s">
        <v>1349</v>
      </c>
      <c r="C607" s="458"/>
      <c r="D607" s="458" t="s">
        <v>1354</v>
      </c>
      <c r="E607" s="460" t="s">
        <v>1396</v>
      </c>
      <c r="F607" s="464">
        <f>35%*G606</f>
        <v>10500</v>
      </c>
      <c r="G607" s="465">
        <f>F607</f>
        <v>10500</v>
      </c>
    </row>
    <row r="608" spans="1:7">
      <c r="A608" s="458"/>
      <c r="B608" s="478"/>
      <c r="C608" s="479"/>
      <c r="D608" s="479"/>
      <c r="E608" s="841" t="s">
        <v>698</v>
      </c>
      <c r="F608" s="841"/>
      <c r="G608" s="465">
        <f>SUM(G606:G607)</f>
        <v>40500</v>
      </c>
    </row>
    <row r="609" spans="1:7">
      <c r="A609" s="456" t="s">
        <v>699</v>
      </c>
      <c r="B609" s="838" t="s">
        <v>2706</v>
      </c>
      <c r="C609" s="838"/>
      <c r="D609" s="838"/>
      <c r="E609" s="838"/>
      <c r="F609" s="838"/>
      <c r="G609" s="466">
        <f>G604+G608</f>
        <v>70895</v>
      </c>
    </row>
    <row r="610" spans="1:7">
      <c r="A610" s="456" t="s">
        <v>702</v>
      </c>
      <c r="B610" s="839" t="s">
        <v>2854</v>
      </c>
      <c r="C610" s="839"/>
      <c r="D610" s="839"/>
      <c r="E610" s="838" t="s">
        <v>2713</v>
      </c>
      <c r="F610" s="838"/>
      <c r="G610" s="466">
        <f>G609*0.15</f>
        <v>10634.25</v>
      </c>
    </row>
    <row r="611" spans="1:7">
      <c r="A611" s="456" t="s">
        <v>704</v>
      </c>
      <c r="B611" s="840" t="s">
        <v>2707</v>
      </c>
      <c r="C611" s="840"/>
      <c r="D611" s="840"/>
      <c r="E611" s="840"/>
      <c r="F611" s="840"/>
      <c r="G611" s="466">
        <f>ROUND(SUM(G609:G610),2)</f>
        <v>81529.25</v>
      </c>
    </row>
    <row r="612" spans="1:7">
      <c r="A612" s="444"/>
      <c r="B612" s="445"/>
      <c r="C612" s="444"/>
      <c r="D612" s="444"/>
      <c r="E612" s="446"/>
      <c r="F612" s="447"/>
      <c r="G612" s="448"/>
    </row>
    <row r="613" spans="1:7">
      <c r="A613" s="481" t="s">
        <v>2738</v>
      </c>
      <c r="B613" s="450" t="s">
        <v>2594</v>
      </c>
      <c r="C613" s="444"/>
      <c r="D613" s="444"/>
      <c r="E613" s="446"/>
      <c r="F613" s="447"/>
      <c r="G613" s="448"/>
    </row>
    <row r="614" spans="1:7">
      <c r="A614" s="451" t="s">
        <v>946</v>
      </c>
      <c r="B614" s="451" t="s">
        <v>947</v>
      </c>
      <c r="C614" s="451" t="s">
        <v>948</v>
      </c>
      <c r="D614" s="451" t="s">
        <v>949</v>
      </c>
      <c r="E614" s="453" t="s">
        <v>950</v>
      </c>
      <c r="F614" s="474" t="s">
        <v>2579</v>
      </c>
      <c r="G614" s="475" t="s">
        <v>2580</v>
      </c>
    </row>
    <row r="615" spans="1:7">
      <c r="A615" s="456" t="s">
        <v>671</v>
      </c>
      <c r="B615" s="463" t="s">
        <v>672</v>
      </c>
      <c r="C615" s="458"/>
      <c r="D615" s="458"/>
      <c r="E615" s="460"/>
      <c r="F615" s="464"/>
      <c r="G615" s="465"/>
    </row>
    <row r="616" spans="1:7">
      <c r="A616" s="456"/>
      <c r="B616" s="463" t="s">
        <v>673</v>
      </c>
      <c r="C616" s="458" t="s">
        <v>674</v>
      </c>
      <c r="D616" s="458" t="s">
        <v>675</v>
      </c>
      <c r="E616" s="460">
        <v>0.01</v>
      </c>
      <c r="F616" s="464">
        <f>'[45]UPAD-BAHAN-ALAT'!$I$12</f>
        <v>110000</v>
      </c>
      <c r="G616" s="465">
        <f>F616*E616</f>
        <v>1100</v>
      </c>
    </row>
    <row r="617" spans="1:7">
      <c r="A617" s="456"/>
      <c r="B617" s="463" t="s">
        <v>720</v>
      </c>
      <c r="C617" s="458" t="s">
        <v>678</v>
      </c>
      <c r="D617" s="458" t="s">
        <v>675</v>
      </c>
      <c r="E617" s="460">
        <v>0.1</v>
      </c>
      <c r="F617" s="464">
        <f>'[45]UPAD-BAHAN-ALAT'!$I$13</f>
        <v>140000</v>
      </c>
      <c r="G617" s="465">
        <f>F617*E617</f>
        <v>14000</v>
      </c>
    </row>
    <row r="618" spans="1:7">
      <c r="A618" s="456"/>
      <c r="B618" s="463" t="s">
        <v>736</v>
      </c>
      <c r="C618" s="458" t="s">
        <v>681</v>
      </c>
      <c r="D618" s="458" t="s">
        <v>675</v>
      </c>
      <c r="E618" s="460">
        <v>0.01</v>
      </c>
      <c r="F618" s="464">
        <f>'[45]UPAD-BAHAN-ALAT'!$I$15</f>
        <v>150000</v>
      </c>
      <c r="G618" s="465">
        <f>F618*E618</f>
        <v>1500</v>
      </c>
    </row>
    <row r="619" spans="1:7">
      <c r="A619" s="456"/>
      <c r="B619" s="463" t="s">
        <v>683</v>
      </c>
      <c r="C619" s="458" t="s">
        <v>684</v>
      </c>
      <c r="D619" s="458" t="s">
        <v>675</v>
      </c>
      <c r="E619" s="460">
        <v>5.0000000000000001E-3</v>
      </c>
      <c r="F619" s="464">
        <f>F603</f>
        <v>140000</v>
      </c>
      <c r="G619" s="465">
        <f>F619*E619</f>
        <v>700</v>
      </c>
    </row>
    <row r="620" spans="1:7">
      <c r="A620" s="456"/>
      <c r="B620" s="463"/>
      <c r="C620" s="458"/>
      <c r="D620" s="458"/>
      <c r="E620" s="841" t="s">
        <v>685</v>
      </c>
      <c r="F620" s="841"/>
      <c r="G620" s="465">
        <f>SUM(G616:G619)</f>
        <v>17300</v>
      </c>
    </row>
    <row r="621" spans="1:7">
      <c r="A621" s="456" t="s">
        <v>686</v>
      </c>
      <c r="B621" s="463" t="s">
        <v>687</v>
      </c>
      <c r="C621" s="458"/>
      <c r="D621" s="458"/>
      <c r="E621" s="460"/>
      <c r="F621" s="464"/>
      <c r="G621" s="465"/>
    </row>
    <row r="622" spans="1:7">
      <c r="A622" s="458"/>
      <c r="B622" s="489" t="s">
        <v>1378</v>
      </c>
      <c r="C622" s="458"/>
      <c r="D622" s="458" t="s">
        <v>1348</v>
      </c>
      <c r="E622" s="460">
        <v>1</v>
      </c>
      <c r="F622" s="464">
        <v>75000</v>
      </c>
      <c r="G622" s="465">
        <f>F622*E622</f>
        <v>75000</v>
      </c>
    </row>
    <row r="623" spans="1:7">
      <c r="A623" s="458"/>
      <c r="B623" s="478"/>
      <c r="C623" s="479"/>
      <c r="D623" s="479"/>
      <c r="E623" s="841" t="s">
        <v>698</v>
      </c>
      <c r="F623" s="841"/>
      <c r="G623" s="465">
        <f>SUM(G622)</f>
        <v>75000</v>
      </c>
    </row>
    <row r="624" spans="1:7">
      <c r="A624" s="456" t="s">
        <v>699</v>
      </c>
      <c r="B624" s="838" t="s">
        <v>2706</v>
      </c>
      <c r="C624" s="838"/>
      <c r="D624" s="838"/>
      <c r="E624" s="838"/>
      <c r="F624" s="838"/>
      <c r="G624" s="466">
        <f>G620+G623</f>
        <v>92300</v>
      </c>
    </row>
    <row r="625" spans="1:7">
      <c r="A625" s="456" t="s">
        <v>702</v>
      </c>
      <c r="B625" s="839" t="s">
        <v>2854</v>
      </c>
      <c r="C625" s="839"/>
      <c r="D625" s="839"/>
      <c r="E625" s="838" t="s">
        <v>2713</v>
      </c>
      <c r="F625" s="838"/>
      <c r="G625" s="466">
        <f>G624*0.15</f>
        <v>13845</v>
      </c>
    </row>
    <row r="626" spans="1:7">
      <c r="A626" s="456" t="s">
        <v>704</v>
      </c>
      <c r="B626" s="840" t="s">
        <v>2707</v>
      </c>
      <c r="C626" s="840"/>
      <c r="D626" s="840"/>
      <c r="E626" s="840"/>
      <c r="F626" s="840"/>
      <c r="G626" s="466">
        <f>ROUND(SUM(G624:G625),2)</f>
        <v>106145</v>
      </c>
    </row>
    <row r="627" spans="1:7">
      <c r="A627" s="444"/>
      <c r="B627" s="445"/>
      <c r="C627" s="444"/>
      <c r="D627" s="444"/>
      <c r="E627" s="446"/>
      <c r="F627" s="447"/>
      <c r="G627" s="448"/>
    </row>
    <row r="628" spans="1:7">
      <c r="A628" s="468" t="s">
        <v>2739</v>
      </c>
      <c r="B628" s="469" t="s">
        <v>2766</v>
      </c>
      <c r="C628" s="470"/>
      <c r="D628" s="470"/>
      <c r="E628" s="471"/>
      <c r="F628" s="472"/>
      <c r="G628" s="473"/>
    </row>
    <row r="629" spans="1:7">
      <c r="A629" s="451" t="s">
        <v>946</v>
      </c>
      <c r="B629" s="451" t="s">
        <v>947</v>
      </c>
      <c r="C629" s="451" t="s">
        <v>948</v>
      </c>
      <c r="D629" s="451" t="s">
        <v>949</v>
      </c>
      <c r="E629" s="453" t="s">
        <v>950</v>
      </c>
      <c r="F629" s="474" t="s">
        <v>2579</v>
      </c>
      <c r="G629" s="475" t="s">
        <v>2580</v>
      </c>
    </row>
    <row r="630" spans="1:7">
      <c r="A630" s="456" t="s">
        <v>671</v>
      </c>
      <c r="B630" s="463" t="s">
        <v>1275</v>
      </c>
      <c r="C630" s="458"/>
      <c r="D630" s="458"/>
      <c r="E630" s="460"/>
      <c r="F630" s="464"/>
      <c r="G630" s="465"/>
    </row>
    <row r="631" spans="1:7">
      <c r="A631" s="456"/>
      <c r="B631" s="463" t="s">
        <v>673</v>
      </c>
      <c r="C631" s="458" t="s">
        <v>674</v>
      </c>
      <c r="D631" s="458" t="s">
        <v>675</v>
      </c>
      <c r="E631" s="460">
        <v>0.01</v>
      </c>
      <c r="F631" s="464">
        <f>'[45]UPAD-BAHAN-ALAT'!$I$12</f>
        <v>110000</v>
      </c>
      <c r="G631" s="465">
        <f>F631*E631</f>
        <v>1100</v>
      </c>
    </row>
    <row r="632" spans="1:7">
      <c r="A632" s="456"/>
      <c r="B632" s="463" t="s">
        <v>720</v>
      </c>
      <c r="C632" s="458" t="s">
        <v>678</v>
      </c>
      <c r="D632" s="458" t="s">
        <v>675</v>
      </c>
      <c r="E632" s="460">
        <v>0.4</v>
      </c>
      <c r="F632" s="464">
        <f>'[45]UPAD-BAHAN-ALAT'!$I$13</f>
        <v>140000</v>
      </c>
      <c r="G632" s="465">
        <f>F632*E632</f>
        <v>56000</v>
      </c>
    </row>
    <row r="633" spans="1:7">
      <c r="A633" s="456"/>
      <c r="B633" s="463" t="s">
        <v>736</v>
      </c>
      <c r="C633" s="458" t="s">
        <v>681</v>
      </c>
      <c r="D633" s="458" t="s">
        <v>675</v>
      </c>
      <c r="E633" s="460">
        <v>0.04</v>
      </c>
      <c r="F633" s="464">
        <f>'[45]UPAD-BAHAN-ALAT'!$I$15</f>
        <v>150000</v>
      </c>
      <c r="G633" s="465">
        <f>F633*E633</f>
        <v>6000</v>
      </c>
    </row>
    <row r="634" spans="1:7">
      <c r="A634" s="456"/>
      <c r="B634" s="463" t="s">
        <v>683</v>
      </c>
      <c r="C634" s="458" t="s">
        <v>684</v>
      </c>
      <c r="D634" s="458" t="s">
        <v>675</v>
      </c>
      <c r="E634" s="460">
        <v>5.0000000000000001E-3</v>
      </c>
      <c r="F634" s="464">
        <f>F619</f>
        <v>140000</v>
      </c>
      <c r="G634" s="465">
        <f>F634*E634</f>
        <v>700</v>
      </c>
    </row>
    <row r="635" spans="1:7">
      <c r="A635" s="456"/>
      <c r="B635" s="463"/>
      <c r="C635" s="458"/>
      <c r="D635" s="458"/>
      <c r="E635" s="841" t="s">
        <v>685</v>
      </c>
      <c r="F635" s="841"/>
      <c r="G635" s="465">
        <f>SUM(G631:G634)</f>
        <v>63800</v>
      </c>
    </row>
    <row r="636" spans="1:7">
      <c r="A636" s="456" t="s">
        <v>686</v>
      </c>
      <c r="B636" s="463" t="s">
        <v>687</v>
      </c>
      <c r="C636" s="458"/>
      <c r="D636" s="458"/>
      <c r="E636" s="460"/>
      <c r="F636" s="464"/>
      <c r="G636" s="465"/>
    </row>
    <row r="637" spans="1:7">
      <c r="A637" s="456"/>
      <c r="B637" s="463" t="s">
        <v>1398</v>
      </c>
      <c r="C637" s="458"/>
      <c r="D637" s="458" t="s">
        <v>836</v>
      </c>
      <c r="E637" s="460">
        <v>1</v>
      </c>
      <c r="F637" s="464">
        <v>25000</v>
      </c>
      <c r="G637" s="465">
        <f>F637*E637</f>
        <v>25000</v>
      </c>
    </row>
    <row r="638" spans="1:7">
      <c r="A638" s="458"/>
      <c r="B638" s="463" t="s">
        <v>1399</v>
      </c>
      <c r="C638" s="458"/>
      <c r="D638" s="458" t="s">
        <v>836</v>
      </c>
      <c r="E638" s="460">
        <v>2.5000000000000001E-2</v>
      </c>
      <c r="F638" s="464">
        <f>'[45]UPAD-BAHAN-ALAT'!$I$416</f>
        <v>4000</v>
      </c>
      <c r="G638" s="465">
        <f>F638*E638</f>
        <v>100</v>
      </c>
    </row>
    <row r="639" spans="1:7">
      <c r="A639" s="458"/>
      <c r="B639" s="478"/>
      <c r="C639" s="479"/>
      <c r="D639" s="479"/>
      <c r="E639" s="841" t="s">
        <v>698</v>
      </c>
      <c r="F639" s="841"/>
      <c r="G639" s="465">
        <f>SUM(G637:G638)</f>
        <v>25100</v>
      </c>
    </row>
    <row r="640" spans="1:7">
      <c r="A640" s="456" t="s">
        <v>699</v>
      </c>
      <c r="B640" s="838" t="s">
        <v>2706</v>
      </c>
      <c r="C640" s="838"/>
      <c r="D640" s="838"/>
      <c r="E640" s="838"/>
      <c r="F640" s="838"/>
      <c r="G640" s="466">
        <f>G635+G639</f>
        <v>88900</v>
      </c>
    </row>
    <row r="641" spans="1:7">
      <c r="A641" s="456" t="s">
        <v>702</v>
      </c>
      <c r="B641" s="839" t="s">
        <v>2854</v>
      </c>
      <c r="C641" s="839"/>
      <c r="D641" s="839"/>
      <c r="E641" s="838" t="s">
        <v>2713</v>
      </c>
      <c r="F641" s="838"/>
      <c r="G641" s="466">
        <f>G640*0.15</f>
        <v>13335</v>
      </c>
    </row>
    <row r="642" spans="1:7">
      <c r="A642" s="456" t="s">
        <v>704</v>
      </c>
      <c r="B642" s="840" t="s">
        <v>2707</v>
      </c>
      <c r="C642" s="840"/>
      <c r="D642" s="840"/>
      <c r="E642" s="840"/>
      <c r="F642" s="840"/>
      <c r="G642" s="466">
        <f>ROUND(SUM(G640:G641),2)</f>
        <v>102235</v>
      </c>
    </row>
    <row r="643" spans="1:7">
      <c r="A643" s="444"/>
      <c r="B643" s="445"/>
      <c r="C643" s="444"/>
      <c r="D643" s="444"/>
      <c r="E643" s="446"/>
      <c r="F643" s="447"/>
      <c r="G643" s="448"/>
    </row>
    <row r="644" spans="1:7">
      <c r="A644" s="481" t="s">
        <v>2737</v>
      </c>
      <c r="B644" s="450" t="s">
        <v>2595</v>
      </c>
      <c r="C644" s="444"/>
      <c r="D644" s="444"/>
      <c r="E644" s="446"/>
      <c r="F644" s="447"/>
      <c r="G644" s="448"/>
    </row>
    <row r="645" spans="1:7">
      <c r="A645" s="451" t="s">
        <v>946</v>
      </c>
      <c r="B645" s="451" t="s">
        <v>947</v>
      </c>
      <c r="C645" s="451" t="s">
        <v>948</v>
      </c>
      <c r="D645" s="451" t="s">
        <v>949</v>
      </c>
      <c r="E645" s="453" t="s">
        <v>950</v>
      </c>
      <c r="F645" s="474" t="s">
        <v>2579</v>
      </c>
      <c r="G645" s="475" t="s">
        <v>2580</v>
      </c>
    </row>
    <row r="646" spans="1:7">
      <c r="A646" s="456" t="s">
        <v>671</v>
      </c>
      <c r="B646" s="463" t="s">
        <v>672</v>
      </c>
      <c r="C646" s="458"/>
      <c r="D646" s="458"/>
      <c r="E646" s="460"/>
      <c r="F646" s="464"/>
      <c r="G646" s="465"/>
    </row>
    <row r="647" spans="1:7">
      <c r="A647" s="456"/>
      <c r="B647" s="463" t="s">
        <v>673</v>
      </c>
      <c r="C647" s="458" t="s">
        <v>674</v>
      </c>
      <c r="D647" s="458" t="s">
        <v>675</v>
      </c>
      <c r="E647" s="460">
        <v>1</v>
      </c>
      <c r="F647" s="464">
        <f>'[45]UPAD-BAHAN-ALAT'!$I$12</f>
        <v>110000</v>
      </c>
      <c r="G647" s="465">
        <f>F647*E647</f>
        <v>110000</v>
      </c>
    </row>
    <row r="648" spans="1:7">
      <c r="A648" s="456"/>
      <c r="B648" s="463" t="s">
        <v>720</v>
      </c>
      <c r="C648" s="458" t="s">
        <v>678</v>
      </c>
      <c r="D648" s="458" t="s">
        <v>675</v>
      </c>
      <c r="E648" s="460">
        <v>1.5</v>
      </c>
      <c r="F648" s="464">
        <f>'[45]UPAD-BAHAN-ALAT'!$I$13</f>
        <v>140000</v>
      </c>
      <c r="G648" s="465">
        <f>F648*E648</f>
        <v>210000</v>
      </c>
    </row>
    <row r="649" spans="1:7">
      <c r="A649" s="456"/>
      <c r="B649" s="463" t="s">
        <v>736</v>
      </c>
      <c r="C649" s="458" t="s">
        <v>681</v>
      </c>
      <c r="D649" s="458" t="s">
        <v>675</v>
      </c>
      <c r="E649" s="460">
        <v>0.15</v>
      </c>
      <c r="F649" s="464">
        <f>'[45]UPAD-BAHAN-ALAT'!$I$15</f>
        <v>150000</v>
      </c>
      <c r="G649" s="465">
        <f>F649*E649</f>
        <v>22500</v>
      </c>
    </row>
    <row r="650" spans="1:7">
      <c r="A650" s="456"/>
      <c r="B650" s="463" t="s">
        <v>683</v>
      </c>
      <c r="C650" s="458" t="s">
        <v>684</v>
      </c>
      <c r="D650" s="458" t="s">
        <v>675</v>
      </c>
      <c r="E650" s="460">
        <v>0.16</v>
      </c>
      <c r="F650" s="464">
        <f>F634</f>
        <v>140000</v>
      </c>
      <c r="G650" s="465">
        <f>F650*E650</f>
        <v>22400</v>
      </c>
    </row>
    <row r="651" spans="1:7">
      <c r="A651" s="456"/>
      <c r="B651" s="463"/>
      <c r="C651" s="458"/>
      <c r="D651" s="458"/>
      <c r="E651" s="841" t="s">
        <v>685</v>
      </c>
      <c r="F651" s="841"/>
      <c r="G651" s="465">
        <f>SUM(G647:G650)</f>
        <v>364900</v>
      </c>
    </row>
    <row r="652" spans="1:7">
      <c r="A652" s="456" t="s">
        <v>686</v>
      </c>
      <c r="B652" s="463" t="s">
        <v>687</v>
      </c>
      <c r="C652" s="458"/>
      <c r="D652" s="458"/>
      <c r="E652" s="460"/>
      <c r="F652" s="464"/>
      <c r="G652" s="465"/>
    </row>
    <row r="653" spans="1:7">
      <c r="A653" s="458"/>
      <c r="B653" s="463" t="s">
        <v>1351</v>
      </c>
      <c r="C653" s="458"/>
      <c r="D653" s="458" t="s">
        <v>1348</v>
      </c>
      <c r="E653" s="460">
        <v>1</v>
      </c>
      <c r="F653" s="464">
        <v>300000</v>
      </c>
      <c r="G653" s="465">
        <f>F653*E653</f>
        <v>300000</v>
      </c>
    </row>
    <row r="654" spans="1:7">
      <c r="A654" s="458"/>
      <c r="B654" s="463" t="s">
        <v>726</v>
      </c>
      <c r="C654" s="458"/>
      <c r="D654" s="458" t="s">
        <v>690</v>
      </c>
      <c r="E654" s="460">
        <v>6</v>
      </c>
      <c r="F654" s="464">
        <f>'[45]UPAD-BAHAN-ALAT'!$I$77</f>
        <v>1625</v>
      </c>
      <c r="G654" s="465">
        <f>F654*E654</f>
        <v>9750</v>
      </c>
    </row>
    <row r="655" spans="1:7">
      <c r="A655" s="458"/>
      <c r="B655" s="463" t="s">
        <v>727</v>
      </c>
      <c r="C655" s="458"/>
      <c r="D655" s="458" t="s">
        <v>848</v>
      </c>
      <c r="E655" s="460">
        <v>0.01</v>
      </c>
      <c r="F655" s="464">
        <f>'[45]UPAD-BAHAN-ALAT'!$I$71</f>
        <v>176000</v>
      </c>
      <c r="G655" s="465">
        <f>F655*E655</f>
        <v>1760</v>
      </c>
    </row>
    <row r="656" spans="1:7">
      <c r="A656" s="458"/>
      <c r="B656" s="478"/>
      <c r="C656" s="479"/>
      <c r="D656" s="479"/>
      <c r="E656" s="841" t="s">
        <v>698</v>
      </c>
      <c r="F656" s="841"/>
      <c r="G656" s="465">
        <f>SUM(G653:G655)</f>
        <v>311510</v>
      </c>
    </row>
    <row r="657" spans="1:9">
      <c r="A657" s="456" t="s">
        <v>699</v>
      </c>
      <c r="B657" s="838" t="s">
        <v>2706</v>
      </c>
      <c r="C657" s="838"/>
      <c r="D657" s="838"/>
      <c r="E657" s="838"/>
      <c r="F657" s="838"/>
      <c r="G657" s="466">
        <f>G651+G656</f>
        <v>676410</v>
      </c>
    </row>
    <row r="658" spans="1:9">
      <c r="A658" s="456" t="s">
        <v>702</v>
      </c>
      <c r="B658" s="839" t="s">
        <v>2854</v>
      </c>
      <c r="C658" s="839"/>
      <c r="D658" s="839"/>
      <c r="E658" s="838" t="s">
        <v>2713</v>
      </c>
      <c r="F658" s="838"/>
      <c r="G658" s="466">
        <f>G657*0.15</f>
        <v>101461.5</v>
      </c>
    </row>
    <row r="659" spans="1:9">
      <c r="A659" s="456" t="s">
        <v>704</v>
      </c>
      <c r="B659" s="840" t="s">
        <v>2707</v>
      </c>
      <c r="C659" s="840"/>
      <c r="D659" s="840"/>
      <c r="E659" s="840"/>
      <c r="F659" s="840"/>
      <c r="G659" s="466">
        <f>ROUND(SUM(G657:G658),2)</f>
        <v>777871.5</v>
      </c>
    </row>
    <row r="660" spans="1:9">
      <c r="A660" s="444"/>
      <c r="B660" s="445"/>
      <c r="C660" s="444"/>
      <c r="D660" s="444"/>
      <c r="E660" s="446"/>
      <c r="F660" s="447"/>
      <c r="G660" s="448"/>
    </row>
    <row r="661" spans="1:9">
      <c r="A661" s="468" t="s">
        <v>2727</v>
      </c>
      <c r="B661" s="469" t="s">
        <v>2712</v>
      </c>
      <c r="C661" s="470"/>
      <c r="D661" s="470"/>
      <c r="E661" s="471"/>
      <c r="F661" s="472"/>
      <c r="G661" s="473"/>
    </row>
    <row r="662" spans="1:9">
      <c r="A662" s="451" t="s">
        <v>946</v>
      </c>
      <c r="B662" s="451" t="s">
        <v>947</v>
      </c>
      <c r="C662" s="451" t="s">
        <v>948</v>
      </c>
      <c r="D662" s="451" t="s">
        <v>949</v>
      </c>
      <c r="E662" s="453" t="s">
        <v>950</v>
      </c>
      <c r="F662" s="474" t="s">
        <v>2579</v>
      </c>
      <c r="G662" s="475" t="s">
        <v>2580</v>
      </c>
    </row>
    <row r="663" spans="1:9">
      <c r="A663" s="456" t="s">
        <v>671</v>
      </c>
      <c r="B663" s="463" t="s">
        <v>672</v>
      </c>
      <c r="C663" s="458"/>
      <c r="D663" s="458"/>
      <c r="E663" s="460"/>
      <c r="F663" s="464"/>
      <c r="G663" s="465"/>
    </row>
    <row r="664" spans="1:9">
      <c r="A664" s="456"/>
      <c r="B664" s="463" t="s">
        <v>673</v>
      </c>
      <c r="C664" s="458" t="s">
        <v>674</v>
      </c>
      <c r="D664" s="458" t="s">
        <v>675</v>
      </c>
      <c r="E664" s="460">
        <v>0.3</v>
      </c>
      <c r="F664" s="464">
        <f>'[45]UPAD-BAHAN-ALAT'!$I$12</f>
        <v>110000</v>
      </c>
      <c r="G664" s="465">
        <f>F664*E664</f>
        <v>33000</v>
      </c>
    </row>
    <row r="665" spans="1:9">
      <c r="A665" s="456"/>
      <c r="B665" s="463" t="s">
        <v>792</v>
      </c>
      <c r="C665" s="458" t="s">
        <v>678</v>
      </c>
      <c r="D665" s="458" t="s">
        <v>675</v>
      </c>
      <c r="E665" s="460">
        <v>0.35</v>
      </c>
      <c r="F665" s="464">
        <f>'[45]UPAD-BAHAN-ALAT'!$I$13</f>
        <v>140000</v>
      </c>
      <c r="G665" s="465">
        <f>F665*E665</f>
        <v>49000</v>
      </c>
    </row>
    <row r="666" spans="1:9">
      <c r="A666" s="456"/>
      <c r="B666" s="463" t="s">
        <v>736</v>
      </c>
      <c r="C666" s="458" t="s">
        <v>681</v>
      </c>
      <c r="D666" s="458" t="s">
        <v>675</v>
      </c>
      <c r="E666" s="460">
        <v>0.05</v>
      </c>
      <c r="F666" s="464">
        <f>'[45]UPAD-BAHAN-ALAT'!$I$15</f>
        <v>150000</v>
      </c>
      <c r="G666" s="465">
        <f>F666*E666</f>
        <v>7500</v>
      </c>
    </row>
    <row r="667" spans="1:9">
      <c r="A667" s="456"/>
      <c r="B667" s="463" t="s">
        <v>683</v>
      </c>
      <c r="C667" s="458" t="s">
        <v>684</v>
      </c>
      <c r="D667" s="458" t="s">
        <v>675</v>
      </c>
      <c r="E667" s="460">
        <v>1.2999999999999999E-3</v>
      </c>
      <c r="F667" s="464">
        <f>F650</f>
        <v>140000</v>
      </c>
      <c r="G667" s="465">
        <f>F667*E667</f>
        <v>182</v>
      </c>
    </row>
    <row r="668" spans="1:9">
      <c r="A668" s="456"/>
      <c r="B668" s="463"/>
      <c r="C668" s="458"/>
      <c r="D668" s="458"/>
      <c r="E668" s="841" t="s">
        <v>685</v>
      </c>
      <c r="F668" s="841"/>
      <c r="G668" s="465">
        <f>SUM(G664:G667)</f>
        <v>89682</v>
      </c>
    </row>
    <row r="669" spans="1:9">
      <c r="A669" s="456" t="s">
        <v>686</v>
      </c>
      <c r="B669" s="463" t="s">
        <v>687</v>
      </c>
      <c r="C669" s="458"/>
      <c r="D669" s="458"/>
      <c r="E669" s="460"/>
      <c r="F669" s="464"/>
      <c r="G669" s="465"/>
      <c r="H669" s="251"/>
      <c r="I669" s="251">
        <f>F669/44</f>
        <v>0</v>
      </c>
    </row>
    <row r="670" spans="1:9">
      <c r="A670" s="456"/>
      <c r="B670" s="463" t="s">
        <v>2656</v>
      </c>
      <c r="C670" s="458"/>
      <c r="D670" s="458" t="s">
        <v>2583</v>
      </c>
      <c r="E670" s="460">
        <v>1.01</v>
      </c>
      <c r="F670" s="464">
        <f>2500*44</f>
        <v>110000</v>
      </c>
      <c r="G670" s="465">
        <f>F670*E670</f>
        <v>111100</v>
      </c>
    </row>
    <row r="671" spans="1:9">
      <c r="A671" s="456"/>
      <c r="B671" s="463" t="s">
        <v>691</v>
      </c>
      <c r="C671" s="458"/>
      <c r="D671" s="458" t="s">
        <v>2582</v>
      </c>
      <c r="E671" s="460">
        <v>0.05</v>
      </c>
      <c r="F671" s="464">
        <f>'[45]UPAD-BAHAN-ALAT'!$I$71</f>
        <v>176000</v>
      </c>
      <c r="G671" s="465">
        <f>F671*E671</f>
        <v>8800</v>
      </c>
    </row>
    <row r="672" spans="1:9">
      <c r="A672" s="456"/>
      <c r="B672" s="478"/>
      <c r="C672" s="479"/>
      <c r="D672" s="479"/>
      <c r="E672" s="841" t="s">
        <v>698</v>
      </c>
      <c r="F672" s="841"/>
      <c r="G672" s="465">
        <f>SUM(G670:G671)</f>
        <v>119900</v>
      </c>
    </row>
    <row r="673" spans="1:7">
      <c r="A673" s="456" t="s">
        <v>699</v>
      </c>
      <c r="B673" s="838" t="s">
        <v>2706</v>
      </c>
      <c r="C673" s="838"/>
      <c r="D673" s="838"/>
      <c r="E673" s="838"/>
      <c r="F673" s="838"/>
      <c r="G673" s="466">
        <f>G668+G672</f>
        <v>209582</v>
      </c>
    </row>
    <row r="674" spans="1:7">
      <c r="A674" s="456" t="s">
        <v>702</v>
      </c>
      <c r="B674" s="839" t="s">
        <v>2854</v>
      </c>
      <c r="C674" s="839"/>
      <c r="D674" s="839"/>
      <c r="E674" s="838" t="s">
        <v>2713</v>
      </c>
      <c r="F674" s="838"/>
      <c r="G674" s="466">
        <f>G673*0.15</f>
        <v>31437.3</v>
      </c>
    </row>
    <row r="675" spans="1:7">
      <c r="A675" s="456" t="s">
        <v>704</v>
      </c>
      <c r="B675" s="840" t="s">
        <v>2707</v>
      </c>
      <c r="C675" s="840"/>
      <c r="D675" s="840"/>
      <c r="E675" s="840"/>
      <c r="F675" s="840"/>
      <c r="G675" s="466">
        <f>ROUND(SUM(G673:G674),2)</f>
        <v>241019.3</v>
      </c>
    </row>
    <row r="676" spans="1:7">
      <c r="A676" s="444"/>
      <c r="B676" s="445"/>
      <c r="C676" s="444"/>
      <c r="D676" s="444"/>
      <c r="E676" s="446"/>
      <c r="F676" s="447"/>
      <c r="G676" s="448"/>
    </row>
    <row r="677" spans="1:7">
      <c r="A677" s="481" t="s">
        <v>2858</v>
      </c>
      <c r="B677" s="450" t="s">
        <v>2859</v>
      </c>
      <c r="C677" s="444"/>
      <c r="D677" s="444"/>
      <c r="E677" s="446"/>
      <c r="F677" s="447"/>
      <c r="G677" s="448"/>
    </row>
    <row r="678" spans="1:7">
      <c r="A678" s="451" t="s">
        <v>946</v>
      </c>
      <c r="B678" s="451" t="s">
        <v>947</v>
      </c>
      <c r="C678" s="452" t="s">
        <v>948</v>
      </c>
      <c r="D678" s="452" t="s">
        <v>949</v>
      </c>
      <c r="E678" s="515" t="s">
        <v>950</v>
      </c>
      <c r="F678" s="454" t="s">
        <v>2579</v>
      </c>
      <c r="G678" s="475" t="s">
        <v>2580</v>
      </c>
    </row>
    <row r="679" spans="1:7">
      <c r="A679" s="456" t="s">
        <v>671</v>
      </c>
      <c r="B679" s="457" t="s">
        <v>672</v>
      </c>
      <c r="C679" s="459"/>
      <c r="D679" s="459"/>
      <c r="E679" s="482"/>
      <c r="F679" s="519"/>
      <c r="G679" s="465"/>
    </row>
    <row r="680" spans="1:7">
      <c r="A680" s="458"/>
      <c r="B680" s="463" t="s">
        <v>673</v>
      </c>
      <c r="C680" s="459" t="s">
        <v>674</v>
      </c>
      <c r="D680" s="459" t="s">
        <v>675</v>
      </c>
      <c r="E680" s="482">
        <v>1.05</v>
      </c>
      <c r="F680" s="464">
        <f>'[45]UPAD-BAHAN-ALAT'!$I$12</f>
        <v>110000</v>
      </c>
      <c r="G680" s="465">
        <f>F680*E680</f>
        <v>115500</v>
      </c>
    </row>
    <row r="681" spans="1:7">
      <c r="A681" s="458"/>
      <c r="B681" s="463" t="s">
        <v>897</v>
      </c>
      <c r="C681" s="459" t="s">
        <v>678</v>
      </c>
      <c r="D681" s="459" t="s">
        <v>675</v>
      </c>
      <c r="E681" s="482">
        <v>1.05</v>
      </c>
      <c r="F681" s="464">
        <f>'[45]UPAD-BAHAN-ALAT'!$I$13</f>
        <v>140000</v>
      </c>
      <c r="G681" s="465">
        <f>F681*E681</f>
        <v>147000</v>
      </c>
    </row>
    <row r="682" spans="1:7">
      <c r="A682" s="458"/>
      <c r="B682" s="463" t="s">
        <v>736</v>
      </c>
      <c r="C682" s="459" t="s">
        <v>681</v>
      </c>
      <c r="D682" s="459" t="s">
        <v>675</v>
      </c>
      <c r="E682" s="482">
        <v>0.105</v>
      </c>
      <c r="F682" s="464">
        <f>'[45]UPAD-BAHAN-ALAT'!$I$15</f>
        <v>150000</v>
      </c>
      <c r="G682" s="465">
        <f>F682*E682</f>
        <v>15750</v>
      </c>
    </row>
    <row r="683" spans="1:7">
      <c r="A683" s="458"/>
      <c r="B683" s="463" t="s">
        <v>683</v>
      </c>
      <c r="C683" s="459" t="s">
        <v>684</v>
      </c>
      <c r="D683" s="459" t="s">
        <v>675</v>
      </c>
      <c r="E683" s="482">
        <v>5.1999999999999998E-2</v>
      </c>
      <c r="F683" s="464">
        <f>F667</f>
        <v>140000</v>
      </c>
      <c r="G683" s="465">
        <f>F683*E683</f>
        <v>7280</v>
      </c>
    </row>
    <row r="684" spans="1:7">
      <c r="A684" s="458"/>
      <c r="B684" s="463"/>
      <c r="C684" s="459"/>
      <c r="D684" s="459"/>
      <c r="E684" s="482" t="s">
        <v>685</v>
      </c>
      <c r="F684" s="519"/>
      <c r="G684" s="465">
        <f>SUM(G680:G683)</f>
        <v>285530</v>
      </c>
    </row>
    <row r="685" spans="1:7">
      <c r="A685" s="456" t="s">
        <v>686</v>
      </c>
      <c r="B685" s="457" t="s">
        <v>687</v>
      </c>
      <c r="C685" s="459"/>
      <c r="D685" s="459"/>
      <c r="E685" s="482"/>
      <c r="F685" s="519"/>
      <c r="G685" s="465"/>
    </row>
    <row r="686" spans="1:7">
      <c r="A686" s="458"/>
      <c r="B686" s="463" t="s">
        <v>2860</v>
      </c>
      <c r="C686" s="459"/>
      <c r="D686" s="459" t="s">
        <v>690</v>
      </c>
      <c r="E686" s="482">
        <v>16.3</v>
      </c>
      <c r="F686" s="519">
        <f>'[45]UPAD-BAHAN-ALAT'!$I$114</f>
        <v>15750</v>
      </c>
      <c r="G686" s="465">
        <f>F686*E686</f>
        <v>256725</v>
      </c>
    </row>
    <row r="687" spans="1:7">
      <c r="A687" s="458"/>
      <c r="B687" s="463" t="s">
        <v>900</v>
      </c>
      <c r="C687" s="513"/>
      <c r="D687" s="459" t="s">
        <v>690</v>
      </c>
      <c r="E687" s="482">
        <v>32.799999999999997</v>
      </c>
      <c r="F687" s="519">
        <f>'[45]UPAD-BAHAN-ALAT'!$I$116</f>
        <v>15750</v>
      </c>
      <c r="G687" s="465">
        <f>F687*E687</f>
        <v>516599.99999999994</v>
      </c>
    </row>
    <row r="688" spans="1:7">
      <c r="A688" s="458"/>
      <c r="B688" s="463" t="s">
        <v>901</v>
      </c>
      <c r="C688" s="458"/>
      <c r="D688" s="459" t="s">
        <v>690</v>
      </c>
      <c r="E688" s="482">
        <v>0.05</v>
      </c>
      <c r="F688" s="519">
        <f>'[45]UPAD-BAHAN-ALAT'!$I$121</f>
        <v>44000</v>
      </c>
      <c r="G688" s="465">
        <f>F688*E688</f>
        <v>2200</v>
      </c>
    </row>
    <row r="689" spans="1:7">
      <c r="A689" s="458"/>
      <c r="B689" s="463"/>
      <c r="C689" s="458"/>
      <c r="D689" s="459"/>
      <c r="E689" s="482" t="s">
        <v>698</v>
      </c>
      <c r="F689" s="519"/>
      <c r="G689" s="465">
        <f>SUM(G686:G688)</f>
        <v>775525</v>
      </c>
    </row>
    <row r="690" spans="1:7">
      <c r="A690" s="456" t="s">
        <v>699</v>
      </c>
      <c r="B690" s="520" t="s">
        <v>2706</v>
      </c>
      <c r="C690" s="522"/>
      <c r="D690" s="522"/>
      <c r="E690" s="523"/>
      <c r="F690" s="524"/>
      <c r="G690" s="466">
        <f>G684+G689</f>
        <v>1061055</v>
      </c>
    </row>
    <row r="691" spans="1:7">
      <c r="A691" s="456" t="s">
        <v>702</v>
      </c>
      <c r="B691" s="525" t="s">
        <v>2854</v>
      </c>
      <c r="C691" s="526"/>
      <c r="D691" s="533"/>
      <c r="E691" s="527" t="s">
        <v>2713</v>
      </c>
      <c r="F691" s="524"/>
      <c r="G691" s="466">
        <f>G690*0.15</f>
        <v>159158.25</v>
      </c>
    </row>
    <row r="692" spans="1:7">
      <c r="A692" s="456" t="s">
        <v>704</v>
      </c>
      <c r="B692" s="840" t="s">
        <v>2707</v>
      </c>
      <c r="C692" s="840"/>
      <c r="D692" s="840"/>
      <c r="E692" s="840"/>
      <c r="F692" s="840"/>
      <c r="G692" s="466">
        <f>ROUND(SUM(G690:G691),2)</f>
        <v>1220213.25</v>
      </c>
    </row>
    <row r="693" spans="1:7">
      <c r="A693" s="444"/>
      <c r="B693" s="445"/>
      <c r="C693" s="444"/>
      <c r="D693" s="444"/>
      <c r="E693" s="446"/>
      <c r="F693" s="447"/>
      <c r="G693" s="448"/>
    </row>
    <row r="694" spans="1:7">
      <c r="A694" s="468" t="s">
        <v>2719</v>
      </c>
      <c r="B694" s="469" t="s">
        <v>2773</v>
      </c>
      <c r="C694" s="470"/>
      <c r="D694" s="470"/>
      <c r="E694" s="471"/>
      <c r="F694" s="472"/>
      <c r="G694" s="473"/>
    </row>
    <row r="695" spans="1:7">
      <c r="A695" s="451" t="s">
        <v>946</v>
      </c>
      <c r="B695" s="451" t="s">
        <v>947</v>
      </c>
      <c r="C695" s="452" t="s">
        <v>948</v>
      </c>
      <c r="D695" s="452" t="s">
        <v>949</v>
      </c>
      <c r="E695" s="515" t="s">
        <v>950</v>
      </c>
      <c r="F695" s="534" t="s">
        <v>2579</v>
      </c>
      <c r="G695" s="475" t="s">
        <v>2580</v>
      </c>
    </row>
    <row r="696" spans="1:7">
      <c r="A696" s="456" t="s">
        <v>671</v>
      </c>
      <c r="B696" s="457" t="s">
        <v>672</v>
      </c>
      <c r="C696" s="459"/>
      <c r="D696" s="459"/>
      <c r="E696" s="482"/>
      <c r="F696" s="519"/>
      <c r="G696" s="465"/>
    </row>
    <row r="697" spans="1:7">
      <c r="A697" s="458"/>
      <c r="B697" s="463" t="s">
        <v>673</v>
      </c>
      <c r="C697" s="459" t="s">
        <v>674</v>
      </c>
      <c r="D697" s="459" t="s">
        <v>675</v>
      </c>
      <c r="E697" s="482">
        <v>0.1</v>
      </c>
      <c r="F697" s="464">
        <f>'[45]UPAD-BAHAN-ALAT'!$I$12</f>
        <v>110000</v>
      </c>
      <c r="G697" s="465">
        <f>F697*E697</f>
        <v>11000</v>
      </c>
    </row>
    <row r="698" spans="1:7">
      <c r="A698" s="458"/>
      <c r="B698" s="486" t="s">
        <v>2649</v>
      </c>
      <c r="C698" s="459" t="s">
        <v>681</v>
      </c>
      <c r="D698" s="535" t="s">
        <v>675</v>
      </c>
      <c r="E698" s="482">
        <v>0.1</v>
      </c>
      <c r="F698" s="464">
        <f>'[45]UPAD-BAHAN-ALAT'!$I$15</f>
        <v>150000</v>
      </c>
      <c r="G698" s="465">
        <f>F698*E698</f>
        <v>15000</v>
      </c>
    </row>
    <row r="699" spans="1:7">
      <c r="A699" s="458"/>
      <c r="B699" s="463" t="s">
        <v>736</v>
      </c>
      <c r="C699" s="459" t="s">
        <v>681</v>
      </c>
      <c r="D699" s="459" t="s">
        <v>675</v>
      </c>
      <c r="E699" s="482">
        <v>1E-3</v>
      </c>
      <c r="F699" s="464">
        <f>'[45]UPAD-BAHAN-ALAT'!$I$15</f>
        <v>150000</v>
      </c>
      <c r="G699" s="465">
        <f>F699*E699</f>
        <v>150</v>
      </c>
    </row>
    <row r="700" spans="1:7">
      <c r="A700" s="458"/>
      <c r="B700" s="463" t="s">
        <v>683</v>
      </c>
      <c r="C700" s="459" t="s">
        <v>684</v>
      </c>
      <c r="D700" s="459" t="s">
        <v>675</v>
      </c>
      <c r="E700" s="482">
        <v>5.0000000000000001E-3</v>
      </c>
      <c r="F700" s="464">
        <f>F683</f>
        <v>140000</v>
      </c>
      <c r="G700" s="465">
        <f>F700*E700</f>
        <v>700</v>
      </c>
    </row>
    <row r="701" spans="1:7">
      <c r="A701" s="458"/>
      <c r="B701" s="463"/>
      <c r="C701" s="513"/>
      <c r="D701" s="459"/>
      <c r="E701" s="482" t="s">
        <v>685</v>
      </c>
      <c r="F701" s="519"/>
      <c r="G701" s="465">
        <f>SUM(G697:G700)</f>
        <v>26850</v>
      </c>
    </row>
    <row r="702" spans="1:7">
      <c r="A702" s="456" t="s">
        <v>686</v>
      </c>
      <c r="B702" s="457" t="s">
        <v>687</v>
      </c>
      <c r="C702" s="513"/>
      <c r="D702" s="459"/>
      <c r="E702" s="482"/>
      <c r="F702" s="519"/>
      <c r="G702" s="465"/>
    </row>
    <row r="703" spans="1:7">
      <c r="A703" s="458"/>
      <c r="B703" s="463" t="s">
        <v>887</v>
      </c>
      <c r="C703" s="513"/>
      <c r="D703" s="459" t="s">
        <v>697</v>
      </c>
      <c r="E703" s="482">
        <v>1</v>
      </c>
      <c r="F703" s="519">
        <f>'[45]UPAD-BAHAN-ALAT'!$I$515</f>
        <v>9600</v>
      </c>
      <c r="G703" s="465">
        <f>F703*E703</f>
        <v>9600</v>
      </c>
    </row>
    <row r="704" spans="1:7">
      <c r="A704" s="458"/>
      <c r="B704" s="463" t="s">
        <v>896</v>
      </c>
      <c r="C704" s="513"/>
      <c r="D704" s="459" t="s">
        <v>697</v>
      </c>
      <c r="E704" s="482">
        <v>0.1</v>
      </c>
      <c r="F704" s="519">
        <f>'[45]UPAD-BAHAN-ALAT'!$I$513</f>
        <v>50000</v>
      </c>
      <c r="G704" s="465">
        <f>F704*E704</f>
        <v>5000</v>
      </c>
    </row>
    <row r="705" spans="1:7">
      <c r="A705" s="458"/>
      <c r="B705" s="463"/>
      <c r="C705" s="513"/>
      <c r="D705" s="459"/>
      <c r="E705" s="482" t="s">
        <v>698</v>
      </c>
      <c r="F705" s="519"/>
      <c r="G705" s="465">
        <f>SUM(G703:G704)</f>
        <v>14600</v>
      </c>
    </row>
    <row r="706" spans="1:7">
      <c r="A706" s="456" t="s">
        <v>699</v>
      </c>
      <c r="B706" s="520" t="s">
        <v>2706</v>
      </c>
      <c r="C706" s="522"/>
      <c r="D706" s="522"/>
      <c r="E706" s="523"/>
      <c r="F706" s="524"/>
      <c r="G706" s="466">
        <f>G701+G705</f>
        <v>41450</v>
      </c>
    </row>
    <row r="707" spans="1:7">
      <c r="A707" s="456" t="s">
        <v>702</v>
      </c>
      <c r="B707" s="525" t="s">
        <v>2854</v>
      </c>
      <c r="C707" s="526"/>
      <c r="D707" s="533"/>
      <c r="E707" s="527" t="s">
        <v>2713</v>
      </c>
      <c r="F707" s="524"/>
      <c r="G707" s="466">
        <f>G706*0.15</f>
        <v>6217.5</v>
      </c>
    </row>
    <row r="708" spans="1:7">
      <c r="A708" s="456" t="s">
        <v>704</v>
      </c>
      <c r="B708" s="840" t="s">
        <v>2707</v>
      </c>
      <c r="C708" s="840"/>
      <c r="D708" s="840"/>
      <c r="E708" s="840"/>
      <c r="F708" s="840"/>
      <c r="G708" s="466">
        <f>ROUND(SUM(G706:G707),2)</f>
        <v>47667.5</v>
      </c>
    </row>
    <row r="709" spans="1:7">
      <c r="A709" s="444"/>
      <c r="B709" s="445"/>
      <c r="C709" s="444"/>
      <c r="D709" s="444"/>
      <c r="E709" s="446"/>
      <c r="F709" s="447"/>
      <c r="G709" s="448"/>
    </row>
    <row r="710" spans="1:7">
      <c r="A710" s="481" t="s">
        <v>2720</v>
      </c>
      <c r="B710" s="450" t="s">
        <v>2598</v>
      </c>
      <c r="C710" s="444"/>
      <c r="D710" s="444"/>
      <c r="E710" s="446"/>
      <c r="F710" s="447"/>
      <c r="G710" s="448"/>
    </row>
    <row r="711" spans="1:7">
      <c r="A711" s="451" t="s">
        <v>946</v>
      </c>
      <c r="B711" s="451" t="s">
        <v>947</v>
      </c>
      <c r="C711" s="451" t="s">
        <v>948</v>
      </c>
      <c r="D711" s="451" t="s">
        <v>949</v>
      </c>
      <c r="E711" s="515" t="s">
        <v>950</v>
      </c>
      <c r="F711" s="474" t="s">
        <v>2579</v>
      </c>
      <c r="G711" s="475" t="s">
        <v>2580</v>
      </c>
    </row>
    <row r="712" spans="1:7">
      <c r="A712" s="456" t="s">
        <v>671</v>
      </c>
      <c r="B712" s="457" t="s">
        <v>672</v>
      </c>
      <c r="C712" s="458"/>
      <c r="D712" s="458"/>
      <c r="E712" s="482"/>
      <c r="F712" s="464"/>
      <c r="G712" s="465"/>
    </row>
    <row r="713" spans="1:7">
      <c r="A713" s="458"/>
      <c r="B713" s="463" t="s">
        <v>673</v>
      </c>
      <c r="C713" s="458" t="s">
        <v>674</v>
      </c>
      <c r="D713" s="458" t="s">
        <v>675</v>
      </c>
      <c r="E713" s="482">
        <v>0.1</v>
      </c>
      <c r="F713" s="464">
        <f>'[45]UPAD-BAHAN-ALAT'!$I$12</f>
        <v>110000</v>
      </c>
      <c r="G713" s="465">
        <f>F713*E713</f>
        <v>11000</v>
      </c>
    </row>
    <row r="714" spans="1:7">
      <c r="A714" s="458"/>
      <c r="B714" s="463" t="s">
        <v>764</v>
      </c>
      <c r="C714" s="458" t="s">
        <v>678</v>
      </c>
      <c r="D714" s="458" t="s">
        <v>675</v>
      </c>
      <c r="E714" s="482">
        <v>0.1</v>
      </c>
      <c r="F714" s="464">
        <f>'[45]UPAD-BAHAN-ALAT'!$I$13</f>
        <v>140000</v>
      </c>
      <c r="G714" s="465">
        <f>F714*E714</f>
        <v>14000</v>
      </c>
    </row>
    <row r="715" spans="1:7">
      <c r="A715" s="458"/>
      <c r="B715" s="463" t="s">
        <v>736</v>
      </c>
      <c r="C715" s="458" t="s">
        <v>681</v>
      </c>
      <c r="D715" s="458" t="s">
        <v>675</v>
      </c>
      <c r="E715" s="482">
        <v>0.01</v>
      </c>
      <c r="F715" s="464">
        <f>'[45]UPAD-BAHAN-ALAT'!$I$15</f>
        <v>150000</v>
      </c>
      <c r="G715" s="465">
        <f>F715*E715</f>
        <v>1500</v>
      </c>
    </row>
    <row r="716" spans="1:7">
      <c r="A716" s="458"/>
      <c r="B716" s="463" t="s">
        <v>683</v>
      </c>
      <c r="C716" s="458" t="s">
        <v>684</v>
      </c>
      <c r="D716" s="458" t="s">
        <v>675</v>
      </c>
      <c r="E716" s="482">
        <v>5.0000000000000001E-3</v>
      </c>
      <c r="F716" s="464">
        <f>F700</f>
        <v>140000</v>
      </c>
      <c r="G716" s="465">
        <f>F716*E716</f>
        <v>700</v>
      </c>
    </row>
    <row r="717" spans="1:7">
      <c r="A717" s="458"/>
      <c r="B717" s="463"/>
      <c r="C717" s="458"/>
      <c r="D717" s="458"/>
      <c r="E717" s="482" t="s">
        <v>685</v>
      </c>
      <c r="F717" s="512"/>
      <c r="G717" s="465">
        <f>SUM(G713:G716)</f>
        <v>27200</v>
      </c>
    </row>
    <row r="718" spans="1:7">
      <c r="A718" s="456" t="s">
        <v>686</v>
      </c>
      <c r="B718" s="457" t="s">
        <v>687</v>
      </c>
      <c r="C718" s="458"/>
      <c r="D718" s="458"/>
      <c r="E718" s="482"/>
      <c r="F718" s="464"/>
      <c r="G718" s="465"/>
    </row>
    <row r="719" spans="1:7">
      <c r="A719" s="458"/>
      <c r="B719" s="463" t="s">
        <v>2645</v>
      </c>
      <c r="C719" s="458"/>
      <c r="D719" s="458" t="s">
        <v>2583</v>
      </c>
      <c r="E719" s="482">
        <v>1.1000000000000001</v>
      </c>
      <c r="F719" s="464">
        <v>125000</v>
      </c>
      <c r="G719" s="465">
        <f>F719*E719</f>
        <v>137500</v>
      </c>
    </row>
    <row r="720" spans="1:7">
      <c r="A720" s="458"/>
      <c r="B720" s="463" t="s">
        <v>903</v>
      </c>
      <c r="C720" s="458"/>
      <c r="D720" s="458" t="s">
        <v>904</v>
      </c>
      <c r="E720" s="482">
        <v>11.11</v>
      </c>
      <c r="F720" s="464">
        <v>4491</v>
      </c>
      <c r="G720" s="465">
        <f>F720*E720</f>
        <v>49895.009999999995</v>
      </c>
    </row>
    <row r="721" spans="1:7">
      <c r="A721" s="458"/>
      <c r="B721" s="463" t="s">
        <v>2584</v>
      </c>
      <c r="C721" s="458"/>
      <c r="D721" s="458" t="s">
        <v>756</v>
      </c>
      <c r="E721" s="482">
        <v>1.716</v>
      </c>
      <c r="F721" s="464">
        <f>'[45]UPAD-BAHAN-ALAT'!$I$116</f>
        <v>15750</v>
      </c>
      <c r="G721" s="465">
        <f>F721*E721</f>
        <v>27027</v>
      </c>
    </row>
    <row r="722" spans="1:7">
      <c r="A722" s="458"/>
      <c r="B722" s="463"/>
      <c r="C722" s="458"/>
      <c r="D722" s="458"/>
      <c r="E722" s="482" t="s">
        <v>698</v>
      </c>
      <c r="F722" s="512"/>
      <c r="G722" s="465">
        <f>SUM(G719:G721)</f>
        <v>214422.01</v>
      </c>
    </row>
    <row r="723" spans="1:7">
      <c r="A723" s="456" t="s">
        <v>699</v>
      </c>
      <c r="B723" s="520" t="s">
        <v>2706</v>
      </c>
      <c r="C723" s="522"/>
      <c r="D723" s="522"/>
      <c r="E723" s="523"/>
      <c r="F723" s="536"/>
      <c r="G723" s="466">
        <f>G717+G722</f>
        <v>241622.01</v>
      </c>
    </row>
    <row r="724" spans="1:7">
      <c r="A724" s="456" t="s">
        <v>702</v>
      </c>
      <c r="B724" s="525" t="s">
        <v>2854</v>
      </c>
      <c r="C724" s="526"/>
      <c r="D724" s="533"/>
      <c r="E724" s="527" t="s">
        <v>2713</v>
      </c>
      <c r="F724" s="536"/>
      <c r="G724" s="466">
        <f>G723*0.15</f>
        <v>36243.301500000001</v>
      </c>
    </row>
    <row r="725" spans="1:7">
      <c r="A725" s="456" t="s">
        <v>704</v>
      </c>
      <c r="B725" s="840" t="s">
        <v>2707</v>
      </c>
      <c r="C725" s="840"/>
      <c r="D725" s="840"/>
      <c r="E725" s="840"/>
      <c r="F725" s="840"/>
      <c r="G725" s="466">
        <f>ROUND(SUM(G723:G724),2)</f>
        <v>277865.31</v>
      </c>
    </row>
    <row r="727" spans="1:7">
      <c r="A727" s="310" t="s">
        <v>2731</v>
      </c>
      <c r="B727" s="311" t="s">
        <v>2763</v>
      </c>
      <c r="C727" s="312"/>
      <c r="D727" s="312"/>
      <c r="E727" s="313"/>
      <c r="F727" s="314"/>
      <c r="G727" s="315"/>
    </row>
    <row r="728" spans="1:7">
      <c r="A728" s="316" t="s">
        <v>946</v>
      </c>
      <c r="B728" s="317" t="s">
        <v>947</v>
      </c>
      <c r="C728" s="317" t="s">
        <v>948</v>
      </c>
      <c r="D728" s="317" t="s">
        <v>949</v>
      </c>
      <c r="E728" s="318" t="s">
        <v>950</v>
      </c>
      <c r="F728" s="319" t="s">
        <v>2579</v>
      </c>
      <c r="G728" s="320" t="s">
        <v>2580</v>
      </c>
    </row>
    <row r="729" spans="1:7">
      <c r="A729" s="321" t="s">
        <v>671</v>
      </c>
      <c r="B729" s="322" t="s">
        <v>672</v>
      </c>
      <c r="C729" s="323"/>
      <c r="D729" s="323"/>
      <c r="E729" s="324"/>
      <c r="F729" s="325"/>
      <c r="G729" s="326"/>
    </row>
    <row r="730" spans="1:7">
      <c r="A730" s="321"/>
      <c r="B730" s="322" t="s">
        <v>673</v>
      </c>
      <c r="C730" s="327" t="s">
        <v>674</v>
      </c>
      <c r="D730" s="323" t="s">
        <v>675</v>
      </c>
      <c r="E730" s="324">
        <v>6</v>
      </c>
      <c r="F730" s="464">
        <f>F713</f>
        <v>110000</v>
      </c>
      <c r="G730" s="326">
        <f>F730*E730</f>
        <v>660000</v>
      </c>
    </row>
    <row r="731" spans="1:7">
      <c r="A731" s="321"/>
      <c r="B731" s="322" t="s">
        <v>840</v>
      </c>
      <c r="C731" s="327" t="s">
        <v>678</v>
      </c>
      <c r="D731" s="323" t="s">
        <v>675</v>
      </c>
      <c r="E731" s="324">
        <v>18</v>
      </c>
      <c r="F731" s="464">
        <f>F714</f>
        <v>140000</v>
      </c>
      <c r="G731" s="326">
        <f>F731*E731</f>
        <v>2520000</v>
      </c>
    </row>
    <row r="732" spans="1:7">
      <c r="A732" s="321"/>
      <c r="B732" s="322" t="s">
        <v>736</v>
      </c>
      <c r="C732" s="327" t="s">
        <v>681</v>
      </c>
      <c r="D732" s="323" t="s">
        <v>675</v>
      </c>
      <c r="E732" s="324">
        <v>1.8</v>
      </c>
      <c r="F732" s="464">
        <f>F715</f>
        <v>150000</v>
      </c>
      <c r="G732" s="326">
        <f>F732*E732</f>
        <v>270000</v>
      </c>
    </row>
    <row r="733" spans="1:7">
      <c r="A733" s="321"/>
      <c r="B733" s="322" t="s">
        <v>683</v>
      </c>
      <c r="C733" s="327" t="s">
        <v>684</v>
      </c>
      <c r="D733" s="323" t="s">
        <v>675</v>
      </c>
      <c r="E733" s="324">
        <v>0.3</v>
      </c>
      <c r="F733" s="464">
        <f>F716</f>
        <v>140000</v>
      </c>
      <c r="G733" s="326">
        <f>F733*E733</f>
        <v>42000</v>
      </c>
    </row>
    <row r="734" spans="1:7">
      <c r="A734" s="321"/>
      <c r="B734" s="322"/>
      <c r="C734" s="323"/>
      <c r="D734" s="323"/>
      <c r="E734" s="324" t="s">
        <v>685</v>
      </c>
      <c r="F734" s="329"/>
      <c r="G734" s="326">
        <f>SUM(G730:G733)</f>
        <v>3492000</v>
      </c>
    </row>
    <row r="735" spans="1:7">
      <c r="A735" s="321" t="s">
        <v>686</v>
      </c>
      <c r="B735" s="322" t="s">
        <v>687</v>
      </c>
      <c r="C735" s="323"/>
      <c r="D735" s="323"/>
      <c r="E735" s="324"/>
      <c r="F735" s="325"/>
      <c r="G735" s="326"/>
    </row>
    <row r="736" spans="1:7">
      <c r="A736" s="321"/>
      <c r="B736" s="322" t="s">
        <v>1209</v>
      </c>
      <c r="C736" s="323"/>
      <c r="D736" s="323" t="s">
        <v>2582</v>
      </c>
      <c r="E736" s="324">
        <v>1.2</v>
      </c>
      <c r="F736" s="325">
        <f>'[46]UPAD-BAHAN-ALAT'!$I$95</f>
        <v>6825000</v>
      </c>
      <c r="G736" s="326">
        <f>F736*E736</f>
        <v>8190000</v>
      </c>
    </row>
    <row r="737" spans="1:7">
      <c r="A737" s="321"/>
      <c r="B737" s="322" t="s">
        <v>1210</v>
      </c>
      <c r="C737" s="323"/>
      <c r="D737" s="323" t="s">
        <v>690</v>
      </c>
      <c r="E737" s="324">
        <v>1.25</v>
      </c>
      <c r="F737" s="328">
        <f>'[46]UPAD-BAHAN-ALAT'!$I$139</f>
        <v>21000</v>
      </c>
      <c r="G737" s="326">
        <f>F737*E737</f>
        <v>26250</v>
      </c>
    </row>
    <row r="738" spans="1:7">
      <c r="A738" s="321"/>
      <c r="B738" s="322" t="s">
        <v>1211</v>
      </c>
      <c r="C738" s="323"/>
      <c r="D738" s="323" t="s">
        <v>690</v>
      </c>
      <c r="E738" s="324">
        <v>1</v>
      </c>
      <c r="F738" s="325">
        <f>'[46]UPAD-BAHAN-ALAT'!$I$97</f>
        <v>22000</v>
      </c>
      <c r="G738" s="326">
        <f>F738*E738</f>
        <v>22000</v>
      </c>
    </row>
    <row r="739" spans="1:7">
      <c r="A739" s="321"/>
      <c r="B739" s="322"/>
      <c r="C739" s="323"/>
      <c r="D739" s="323"/>
      <c r="E739" s="324" t="s">
        <v>698</v>
      </c>
      <c r="F739" s="329"/>
      <c r="G739" s="326">
        <f>SUM(G736:G738)</f>
        <v>8238250</v>
      </c>
    </row>
    <row r="740" spans="1:7">
      <c r="A740" s="321" t="s">
        <v>699</v>
      </c>
      <c r="B740" s="330" t="s">
        <v>2706</v>
      </c>
      <c r="C740" s="331"/>
      <c r="D740" s="331"/>
      <c r="E740" s="332"/>
      <c r="F740" s="333"/>
      <c r="G740" s="334">
        <f>G734+G739</f>
        <v>11730250</v>
      </c>
    </row>
    <row r="741" spans="1:7">
      <c r="A741" s="321" t="s">
        <v>702</v>
      </c>
      <c r="B741" s="335" t="s">
        <v>843</v>
      </c>
      <c r="C741" s="336"/>
      <c r="D741" s="336"/>
      <c r="E741" s="337" t="s">
        <v>2713</v>
      </c>
      <c r="F741" s="333"/>
      <c r="G741" s="334">
        <f>G740*0.15</f>
        <v>1759537.5</v>
      </c>
    </row>
    <row r="742" spans="1:7">
      <c r="A742" s="321" t="s">
        <v>704</v>
      </c>
      <c r="B742" s="330" t="s">
        <v>2707</v>
      </c>
      <c r="C742" s="331"/>
      <c r="D742" s="331"/>
      <c r="E742" s="332"/>
      <c r="F742" s="333"/>
      <c r="G742" s="334">
        <f>ROUND(SUM(G740:G741),2)</f>
        <v>13489787.5</v>
      </c>
    </row>
    <row r="743" spans="1:7">
      <c r="A743" s="444"/>
      <c r="B743" s="445"/>
      <c r="C743" s="444"/>
      <c r="D743" s="444"/>
      <c r="E743" s="446"/>
      <c r="F743" s="447"/>
      <c r="G743" s="448"/>
    </row>
    <row r="744" spans="1:7">
      <c r="A744" s="255" t="s">
        <v>2732</v>
      </c>
      <c r="B744" s="254" t="s">
        <v>2653</v>
      </c>
    </row>
    <row r="745" spans="1:7">
      <c r="A745" s="256" t="s">
        <v>946</v>
      </c>
      <c r="B745" s="256" t="s">
        <v>947</v>
      </c>
      <c r="C745" s="256" t="s">
        <v>948</v>
      </c>
      <c r="D745" s="256" t="s">
        <v>949</v>
      </c>
      <c r="E745" s="264" t="s">
        <v>950</v>
      </c>
      <c r="F745" s="262" t="s">
        <v>2579</v>
      </c>
      <c r="G745" s="257" t="s">
        <v>2580</v>
      </c>
    </row>
    <row r="746" spans="1:7">
      <c r="A746" s="258" t="s">
        <v>671</v>
      </c>
      <c r="B746" s="441" t="s">
        <v>672</v>
      </c>
      <c r="C746" s="247"/>
      <c r="D746" s="247"/>
      <c r="E746" s="263"/>
      <c r="F746" s="260"/>
      <c r="G746" s="248"/>
    </row>
    <row r="747" spans="1:7">
      <c r="A747" s="258"/>
      <c r="B747" s="441" t="s">
        <v>673</v>
      </c>
      <c r="C747" s="247" t="s">
        <v>674</v>
      </c>
      <c r="D747" s="247" t="s">
        <v>675</v>
      </c>
      <c r="E747" s="263">
        <v>0.8</v>
      </c>
      <c r="F747" s="260">
        <f>F730</f>
        <v>110000</v>
      </c>
      <c r="G747" s="248">
        <f>F747*E747</f>
        <v>88000</v>
      </c>
    </row>
    <row r="748" spans="1:7">
      <c r="A748" s="258"/>
      <c r="B748" s="441" t="s">
        <v>840</v>
      </c>
      <c r="C748" s="247" t="s">
        <v>678</v>
      </c>
      <c r="D748" s="247" t="s">
        <v>675</v>
      </c>
      <c r="E748" s="263">
        <v>2.4</v>
      </c>
      <c r="F748" s="260">
        <f>F731</f>
        <v>140000</v>
      </c>
      <c r="G748" s="248">
        <f>F748*E748</f>
        <v>336000</v>
      </c>
    </row>
    <row r="749" spans="1:7">
      <c r="A749" s="258"/>
      <c r="B749" s="441" t="s">
        <v>736</v>
      </c>
      <c r="C749" s="247" t="s">
        <v>681</v>
      </c>
      <c r="D749" s="247" t="s">
        <v>675</v>
      </c>
      <c r="E749" s="263">
        <v>0.24</v>
      </c>
      <c r="F749" s="260">
        <f>F732</f>
        <v>150000</v>
      </c>
      <c r="G749" s="248">
        <f>F749*E749</f>
        <v>36000</v>
      </c>
    </row>
    <row r="750" spans="1:7">
      <c r="A750" s="258"/>
      <c r="B750" s="441" t="s">
        <v>683</v>
      </c>
      <c r="C750" s="247" t="s">
        <v>684</v>
      </c>
      <c r="D750" s="247" t="s">
        <v>675</v>
      </c>
      <c r="E750" s="263">
        <v>0.04</v>
      </c>
      <c r="F750" s="260">
        <f>F733</f>
        <v>140000</v>
      </c>
      <c r="G750" s="248">
        <f>F750*E750</f>
        <v>5600</v>
      </c>
    </row>
    <row r="751" spans="1:7">
      <c r="A751" s="258"/>
      <c r="B751" s="441"/>
      <c r="C751" s="247"/>
      <c r="D751" s="247"/>
      <c r="E751" s="834" t="s">
        <v>685</v>
      </c>
      <c r="F751" s="834"/>
      <c r="G751" s="248">
        <f>SUM(G747:G750)</f>
        <v>465600</v>
      </c>
    </row>
    <row r="752" spans="1:7">
      <c r="A752" s="258" t="s">
        <v>686</v>
      </c>
      <c r="B752" s="441" t="s">
        <v>687</v>
      </c>
      <c r="C752" s="247"/>
      <c r="D752" s="247"/>
      <c r="E752" s="263"/>
      <c r="F752" s="260"/>
      <c r="G752" s="248"/>
    </row>
    <row r="753" spans="1:7">
      <c r="A753" s="258"/>
      <c r="B753" s="441" t="s">
        <v>1213</v>
      </c>
      <c r="C753" s="247"/>
      <c r="D753" s="247" t="s">
        <v>2582</v>
      </c>
      <c r="E753" s="263">
        <v>2.4E-2</v>
      </c>
      <c r="F753" s="266">
        <f>'[46]UPAD-BAHAN-ALAT'!$I$95</f>
        <v>6825000</v>
      </c>
      <c r="G753" s="248">
        <f>F753*E753</f>
        <v>163800</v>
      </c>
    </row>
    <row r="754" spans="1:7">
      <c r="A754" s="258"/>
      <c r="B754" s="441" t="s">
        <v>1211</v>
      </c>
      <c r="C754" s="247"/>
      <c r="D754" s="247" t="s">
        <v>690</v>
      </c>
      <c r="E754" s="263">
        <v>0.3</v>
      </c>
      <c r="F754" s="278">
        <f>'[46]UPAD-BAHAN-ALAT'!$I$97</f>
        <v>22000</v>
      </c>
      <c r="G754" s="248">
        <f>F754*E754</f>
        <v>6600</v>
      </c>
    </row>
    <row r="755" spans="1:7">
      <c r="A755" s="258"/>
      <c r="B755" s="442"/>
      <c r="C755" s="259"/>
      <c r="D755" s="259"/>
      <c r="E755" s="834" t="s">
        <v>698</v>
      </c>
      <c r="F755" s="834"/>
      <c r="G755" s="248">
        <f>SUM(G753:G754)</f>
        <v>170400</v>
      </c>
    </row>
    <row r="756" spans="1:7">
      <c r="A756" s="258" t="s">
        <v>699</v>
      </c>
      <c r="B756" s="835" t="s">
        <v>2706</v>
      </c>
      <c r="C756" s="835"/>
      <c r="D756" s="835"/>
      <c r="E756" s="835"/>
      <c r="F756" s="835"/>
      <c r="G756" s="250">
        <f>G751+G755</f>
        <v>636000</v>
      </c>
    </row>
    <row r="757" spans="1:7">
      <c r="A757" s="258" t="s">
        <v>702</v>
      </c>
      <c r="B757" s="836" t="s">
        <v>843</v>
      </c>
      <c r="C757" s="836"/>
      <c r="D757" s="836"/>
      <c r="E757" s="835" t="s">
        <v>2713</v>
      </c>
      <c r="F757" s="835"/>
      <c r="G757" s="250">
        <f>G756*0.15</f>
        <v>95400</v>
      </c>
    </row>
    <row r="758" spans="1:7">
      <c r="A758" s="258" t="s">
        <v>704</v>
      </c>
      <c r="B758" s="837" t="s">
        <v>2707</v>
      </c>
      <c r="C758" s="837"/>
      <c r="D758" s="837"/>
      <c r="E758" s="837"/>
      <c r="F758" s="837"/>
      <c r="G758" s="250">
        <f>ROUND(SUM(G756:G757),2)</f>
        <v>731400</v>
      </c>
    </row>
  </sheetData>
  <mergeCells count="249">
    <mergeCell ref="B62:F62"/>
    <mergeCell ref="B63:D63"/>
    <mergeCell ref="E63:F63"/>
    <mergeCell ref="B64:F64"/>
    <mergeCell ref="B725:F725"/>
    <mergeCell ref="E656:F656"/>
    <mergeCell ref="B657:F657"/>
    <mergeCell ref="B658:D658"/>
    <mergeCell ref="E658:F658"/>
    <mergeCell ref="B659:F659"/>
    <mergeCell ref="E668:F668"/>
    <mergeCell ref="E672:F672"/>
    <mergeCell ref="B673:F673"/>
    <mergeCell ref="B674:D674"/>
    <mergeCell ref="E674:F674"/>
    <mergeCell ref="B626:F626"/>
    <mergeCell ref="E635:F635"/>
    <mergeCell ref="E639:F639"/>
    <mergeCell ref="B640:F640"/>
    <mergeCell ref="B641:D641"/>
    <mergeCell ref="E641:F641"/>
    <mergeCell ref="B675:F675"/>
    <mergeCell ref="B692:F692"/>
    <mergeCell ref="B708:F708"/>
    <mergeCell ref="B577:F577"/>
    <mergeCell ref="B578:D578"/>
    <mergeCell ref="E578:F578"/>
    <mergeCell ref="B579:F579"/>
    <mergeCell ref="E588:F588"/>
    <mergeCell ref="E592:F592"/>
    <mergeCell ref="B593:F593"/>
    <mergeCell ref="B624:F624"/>
    <mergeCell ref="B625:D625"/>
    <mergeCell ref="E625:F625"/>
    <mergeCell ref="B547:F547"/>
    <mergeCell ref="E556:F556"/>
    <mergeCell ref="E560:F560"/>
    <mergeCell ref="B561:F561"/>
    <mergeCell ref="B562:D562"/>
    <mergeCell ref="E562:F562"/>
    <mergeCell ref="B563:F563"/>
    <mergeCell ref="E572:F572"/>
    <mergeCell ref="E576:F576"/>
    <mergeCell ref="E528:F528"/>
    <mergeCell ref="B529:F529"/>
    <mergeCell ref="B530:D530"/>
    <mergeCell ref="E530:F530"/>
    <mergeCell ref="B531:F531"/>
    <mergeCell ref="E540:F540"/>
    <mergeCell ref="E544:F544"/>
    <mergeCell ref="B545:F545"/>
    <mergeCell ref="B546:D546"/>
    <mergeCell ref="E546:F546"/>
    <mergeCell ref="A1:G1"/>
    <mergeCell ref="E23:F23"/>
    <mergeCell ref="E220:F220"/>
    <mergeCell ref="E224:F224"/>
    <mergeCell ref="E11:F11"/>
    <mergeCell ref="B12:F12"/>
    <mergeCell ref="B13:D13"/>
    <mergeCell ref="E13:F13"/>
    <mergeCell ref="B14:F14"/>
    <mergeCell ref="E173:F173"/>
    <mergeCell ref="B177:F177"/>
    <mergeCell ref="E186:F186"/>
    <mergeCell ref="E190:F190"/>
    <mergeCell ref="B191:F191"/>
    <mergeCell ref="E115:F115"/>
    <mergeCell ref="B116:F116"/>
    <mergeCell ref="B117:D117"/>
    <mergeCell ref="E117:F117"/>
    <mergeCell ref="B118:F118"/>
    <mergeCell ref="E97:F97"/>
    <mergeCell ref="E109:F109"/>
    <mergeCell ref="B100:F100"/>
    <mergeCell ref="E152:F152"/>
    <mergeCell ref="B26:F26"/>
    <mergeCell ref="E74:F74"/>
    <mergeCell ref="E80:F80"/>
    <mergeCell ref="B81:F81"/>
    <mergeCell ref="B82:D82"/>
    <mergeCell ref="E82:F82"/>
    <mergeCell ref="E9:F9"/>
    <mergeCell ref="E21:F21"/>
    <mergeCell ref="B24:F24"/>
    <mergeCell ref="B25:D25"/>
    <mergeCell ref="E25:F25"/>
    <mergeCell ref="E33:F33"/>
    <mergeCell ref="E36:F36"/>
    <mergeCell ref="B37:F37"/>
    <mergeCell ref="B38:D38"/>
    <mergeCell ref="E38:F38"/>
    <mergeCell ref="B39:F39"/>
    <mergeCell ref="E46:F46"/>
    <mergeCell ref="E49:F49"/>
    <mergeCell ref="B50:F50"/>
    <mergeCell ref="B51:D51"/>
    <mergeCell ref="E51:F51"/>
    <mergeCell ref="B52:F52"/>
    <mergeCell ref="E59:F59"/>
    <mergeCell ref="E61:F61"/>
    <mergeCell ref="E127:F127"/>
    <mergeCell ref="E132:F132"/>
    <mergeCell ref="B133:F133"/>
    <mergeCell ref="B134:D134"/>
    <mergeCell ref="E134:F134"/>
    <mergeCell ref="B83:F83"/>
    <mergeCell ref="E92:F92"/>
    <mergeCell ref="B98:F98"/>
    <mergeCell ref="B99:D99"/>
    <mergeCell ref="E99:F99"/>
    <mergeCell ref="B156:F156"/>
    <mergeCell ref="E165:F165"/>
    <mergeCell ref="B175:F175"/>
    <mergeCell ref="B176:D176"/>
    <mergeCell ref="E176:F176"/>
    <mergeCell ref="B135:F135"/>
    <mergeCell ref="E144:F144"/>
    <mergeCell ref="B154:F154"/>
    <mergeCell ref="B155:D155"/>
    <mergeCell ref="E155:F155"/>
    <mergeCell ref="E208:F208"/>
    <mergeCell ref="B209:F209"/>
    <mergeCell ref="B210:D210"/>
    <mergeCell ref="E210:F210"/>
    <mergeCell ref="B211:F211"/>
    <mergeCell ref="B192:D192"/>
    <mergeCell ref="E192:F192"/>
    <mergeCell ref="B193:F193"/>
    <mergeCell ref="B194:F194"/>
    <mergeCell ref="E203:F203"/>
    <mergeCell ref="E242:F242"/>
    <mergeCell ref="B243:F243"/>
    <mergeCell ref="B244:D244"/>
    <mergeCell ref="E244:F244"/>
    <mergeCell ref="B245:F245"/>
    <mergeCell ref="B225:F225"/>
    <mergeCell ref="B226:D226"/>
    <mergeCell ref="E226:F226"/>
    <mergeCell ref="B227:F227"/>
    <mergeCell ref="E236:F236"/>
    <mergeCell ref="B263:F263"/>
    <mergeCell ref="E272:F272"/>
    <mergeCell ref="E278:F278"/>
    <mergeCell ref="B279:F279"/>
    <mergeCell ref="B280:D280"/>
    <mergeCell ref="E280:F280"/>
    <mergeCell ref="E254:F254"/>
    <mergeCell ref="E260:F260"/>
    <mergeCell ref="B261:F261"/>
    <mergeCell ref="B262:D262"/>
    <mergeCell ref="E262:F262"/>
    <mergeCell ref="B299:F299"/>
    <mergeCell ref="E308:F308"/>
    <mergeCell ref="B281:F281"/>
    <mergeCell ref="E290:F290"/>
    <mergeCell ref="E296:F296"/>
    <mergeCell ref="B297:F297"/>
    <mergeCell ref="B298:D298"/>
    <mergeCell ref="E298:F298"/>
    <mergeCell ref="E314:F314"/>
    <mergeCell ref="B315:F315"/>
    <mergeCell ref="B316:D316"/>
    <mergeCell ref="E316:F316"/>
    <mergeCell ref="B317:F317"/>
    <mergeCell ref="E326:F326"/>
    <mergeCell ref="E331:F331"/>
    <mergeCell ref="B332:F332"/>
    <mergeCell ref="B333:D333"/>
    <mergeCell ref="E333:F333"/>
    <mergeCell ref="B334:F334"/>
    <mergeCell ref="E343:F343"/>
    <mergeCell ref="E347:F347"/>
    <mergeCell ref="B348:F348"/>
    <mergeCell ref="B349:D349"/>
    <mergeCell ref="E349:F349"/>
    <mergeCell ref="B350:F350"/>
    <mergeCell ref="E359:F359"/>
    <mergeCell ref="E363:F363"/>
    <mergeCell ref="B364:F364"/>
    <mergeCell ref="B365:D365"/>
    <mergeCell ref="E365:F365"/>
    <mergeCell ref="B366:F366"/>
    <mergeCell ref="E375:F375"/>
    <mergeCell ref="E379:F379"/>
    <mergeCell ref="E412:F412"/>
    <mergeCell ref="B413:F413"/>
    <mergeCell ref="B414:D414"/>
    <mergeCell ref="E414:F414"/>
    <mergeCell ref="B380:F380"/>
    <mergeCell ref="B381:D381"/>
    <mergeCell ref="E381:F381"/>
    <mergeCell ref="B382:F382"/>
    <mergeCell ref="B397:F397"/>
    <mergeCell ref="B398:D398"/>
    <mergeCell ref="E398:F398"/>
    <mergeCell ref="B399:F399"/>
    <mergeCell ref="E408:F408"/>
    <mergeCell ref="B415:F415"/>
    <mergeCell ref="E422:F422"/>
    <mergeCell ref="E425:F425"/>
    <mergeCell ref="B426:F426"/>
    <mergeCell ref="B427:D427"/>
    <mergeCell ref="E427:F427"/>
    <mergeCell ref="B428:F428"/>
    <mergeCell ref="E437:F437"/>
    <mergeCell ref="E442:F442"/>
    <mergeCell ref="B443:F443"/>
    <mergeCell ref="E492:F492"/>
    <mergeCell ref="E496:F496"/>
    <mergeCell ref="B497:F497"/>
    <mergeCell ref="B498:D498"/>
    <mergeCell ref="E498:F498"/>
    <mergeCell ref="B499:F499"/>
    <mergeCell ref="E508:F508"/>
    <mergeCell ref="E512:F512"/>
    <mergeCell ref="B444:D444"/>
    <mergeCell ref="E444:F444"/>
    <mergeCell ref="B445:F445"/>
    <mergeCell ref="E475:F475"/>
    <mergeCell ref="E480:F480"/>
    <mergeCell ref="B481:F481"/>
    <mergeCell ref="B482:D482"/>
    <mergeCell ref="E482:F482"/>
    <mergeCell ref="B483:F483"/>
    <mergeCell ref="E751:F751"/>
    <mergeCell ref="E755:F755"/>
    <mergeCell ref="B756:F756"/>
    <mergeCell ref="B757:D757"/>
    <mergeCell ref="E757:F757"/>
    <mergeCell ref="B758:F758"/>
    <mergeCell ref="B513:F513"/>
    <mergeCell ref="B514:D514"/>
    <mergeCell ref="E514:F514"/>
    <mergeCell ref="B515:F515"/>
    <mergeCell ref="B642:F642"/>
    <mergeCell ref="E651:F651"/>
    <mergeCell ref="B594:D594"/>
    <mergeCell ref="E594:F594"/>
    <mergeCell ref="B595:F595"/>
    <mergeCell ref="E604:F604"/>
    <mergeCell ref="E608:F608"/>
    <mergeCell ref="B609:F609"/>
    <mergeCell ref="B610:D610"/>
    <mergeCell ref="E610:F610"/>
    <mergeCell ref="B611:F611"/>
    <mergeCell ref="E620:F620"/>
    <mergeCell ref="E623:F623"/>
    <mergeCell ref="E524:F524"/>
  </mergeCells>
  <pageMargins left="1.06" right="0.15" top="0.28999999999999998" bottom="0.67" header="0.2" footer="0.31496062992126"/>
  <pageSetup paperSize="9" scale="80" orientation="portrait" horizontalDpi="4294967294" verticalDpi="360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 codeName="Sheet102"/>
  <dimension ref="A1:G44"/>
  <sheetViews>
    <sheetView topLeftCell="A28" workbookViewId="0">
      <selection sqref="A1:G44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9.42578125" customWidth="1"/>
    <col min="6" max="6" width="14.28515625" customWidth="1"/>
    <col min="7" max="7" width="16.7109375" customWidth="1"/>
  </cols>
  <sheetData>
    <row r="1" spans="1:7">
      <c r="A1" s="64" t="s">
        <v>2265</v>
      </c>
    </row>
    <row r="3" spans="1:7" ht="40.15" customHeight="1">
      <c r="A3" s="122" t="s">
        <v>747</v>
      </c>
      <c r="B3" s="135" t="s">
        <v>748</v>
      </c>
      <c r="C3" s="135" t="s">
        <v>749</v>
      </c>
      <c r="D3" s="135" t="s">
        <v>750</v>
      </c>
      <c r="E3" s="135" t="s">
        <v>751</v>
      </c>
      <c r="F3" s="135" t="s">
        <v>752</v>
      </c>
      <c r="G3" s="123" t="s">
        <v>753</v>
      </c>
    </row>
    <row r="4" spans="1:7" ht="13.9" customHeight="1">
      <c r="A4" s="119" t="s">
        <v>671</v>
      </c>
      <c r="B4" s="141" t="s">
        <v>672</v>
      </c>
      <c r="C4" s="130"/>
      <c r="D4" s="130"/>
      <c r="E4" s="130"/>
      <c r="F4" s="130"/>
      <c r="G4" s="118"/>
    </row>
    <row r="5" spans="1:7" ht="13.7" customHeight="1">
      <c r="A5" s="118"/>
      <c r="B5" s="141" t="s">
        <v>1226</v>
      </c>
      <c r="C5" s="141" t="s">
        <v>674</v>
      </c>
      <c r="D5" s="141" t="s">
        <v>675</v>
      </c>
      <c r="E5" s="141" t="s">
        <v>804</v>
      </c>
      <c r="F5" s="130"/>
      <c r="G5" s="118"/>
    </row>
    <row r="6" spans="1:7" ht="13.7" customHeight="1">
      <c r="A6" s="118"/>
      <c r="B6" s="141" t="s">
        <v>1227</v>
      </c>
      <c r="C6" s="141" t="s">
        <v>681</v>
      </c>
      <c r="D6" s="141" t="s">
        <v>675</v>
      </c>
      <c r="E6" s="141" t="s">
        <v>1228</v>
      </c>
      <c r="F6" s="130"/>
      <c r="G6" s="118"/>
    </row>
    <row r="7" spans="1:7" ht="13.9" customHeight="1">
      <c r="A7" s="118"/>
      <c r="B7" s="141" t="s">
        <v>1229</v>
      </c>
      <c r="C7" s="141" t="s">
        <v>681</v>
      </c>
      <c r="D7" s="141" t="s">
        <v>675</v>
      </c>
      <c r="E7" s="141" t="s">
        <v>1230</v>
      </c>
      <c r="F7" s="130"/>
      <c r="G7" s="118"/>
    </row>
    <row r="8" spans="1:7" ht="13.7" customHeight="1">
      <c r="A8" s="118"/>
      <c r="B8" s="141" t="s">
        <v>1231</v>
      </c>
      <c r="C8" s="141" t="s">
        <v>684</v>
      </c>
      <c r="D8" s="141" t="s">
        <v>675</v>
      </c>
      <c r="E8" s="141" t="s">
        <v>870</v>
      </c>
      <c r="F8" s="130"/>
      <c r="G8" s="118"/>
    </row>
    <row r="9" spans="1:7" ht="13.7" customHeight="1">
      <c r="A9" s="118"/>
      <c r="B9" s="130"/>
      <c r="C9" s="130"/>
      <c r="D9" s="130"/>
      <c r="E9" s="141" t="s">
        <v>685</v>
      </c>
      <c r="F9" s="147"/>
      <c r="G9" s="118"/>
    </row>
    <row r="10" spans="1:7" ht="13.9" customHeight="1">
      <c r="A10" s="119" t="s">
        <v>686</v>
      </c>
      <c r="B10" s="141" t="s">
        <v>687</v>
      </c>
      <c r="C10" s="130"/>
      <c r="D10" s="130"/>
      <c r="E10" s="130"/>
      <c r="F10" s="130"/>
      <c r="G10" s="118"/>
    </row>
    <row r="11" spans="1:7" ht="13.7" customHeight="1">
      <c r="A11" s="118"/>
      <c r="B11" s="141" t="s">
        <v>1213</v>
      </c>
      <c r="C11" s="130"/>
      <c r="D11" s="146" t="s">
        <v>791</v>
      </c>
      <c r="E11" s="141" t="s">
        <v>774</v>
      </c>
      <c r="F11" s="130"/>
      <c r="G11" s="118"/>
    </row>
    <row r="12" spans="1:7" ht="13.7" customHeight="1">
      <c r="A12" s="118"/>
      <c r="B12" s="141" t="s">
        <v>1224</v>
      </c>
      <c r="C12" s="130"/>
      <c r="D12" s="141" t="s">
        <v>756</v>
      </c>
      <c r="E12" s="141" t="s">
        <v>822</v>
      </c>
      <c r="F12" s="130"/>
      <c r="G12" s="118"/>
    </row>
    <row r="13" spans="1:7" ht="13.9" customHeight="1">
      <c r="A13" s="118"/>
      <c r="B13" s="141" t="s">
        <v>1211</v>
      </c>
      <c r="C13" s="130"/>
      <c r="D13" s="141" t="s">
        <v>756</v>
      </c>
      <c r="E13" s="141" t="s">
        <v>783</v>
      </c>
      <c r="F13" s="130"/>
      <c r="G13" s="118"/>
    </row>
    <row r="14" spans="1:7" ht="23.45" customHeight="1">
      <c r="A14" s="118"/>
      <c r="B14" s="149" t="s">
        <v>1225</v>
      </c>
      <c r="C14" s="130"/>
      <c r="D14" s="149" t="s">
        <v>1220</v>
      </c>
      <c r="E14" s="149" t="s">
        <v>1221</v>
      </c>
      <c r="F14" s="130"/>
      <c r="G14" s="118"/>
    </row>
    <row r="15" spans="1:7" ht="13.7" customHeight="1">
      <c r="A15" s="118"/>
      <c r="B15" s="141" t="s">
        <v>1232</v>
      </c>
      <c r="C15" s="130"/>
      <c r="D15" s="141" t="s">
        <v>855</v>
      </c>
      <c r="E15" s="141" t="s">
        <v>781</v>
      </c>
      <c r="F15" s="130"/>
      <c r="G15" s="118"/>
    </row>
    <row r="16" spans="1:7" ht="13.7" customHeight="1">
      <c r="A16" s="118"/>
      <c r="B16" s="130"/>
      <c r="C16" s="130"/>
      <c r="D16" s="130"/>
      <c r="E16" s="141" t="s">
        <v>698</v>
      </c>
      <c r="F16" s="147"/>
      <c r="G16" s="118"/>
    </row>
    <row r="17" spans="1:7" ht="13.9" customHeight="1">
      <c r="A17" s="119" t="s">
        <v>699</v>
      </c>
      <c r="B17" s="141" t="s">
        <v>700</v>
      </c>
      <c r="C17" s="130"/>
      <c r="D17" s="130"/>
      <c r="E17" s="130"/>
      <c r="F17" s="130"/>
      <c r="G17" s="118"/>
    </row>
    <row r="18" spans="1:7" ht="13.7" customHeight="1">
      <c r="A18" s="118"/>
      <c r="B18" s="130"/>
      <c r="C18" s="130"/>
      <c r="D18" s="130"/>
      <c r="E18" s="141" t="s">
        <v>701</v>
      </c>
      <c r="F18" s="147"/>
      <c r="G18" s="118"/>
    </row>
    <row r="19" spans="1:7" ht="13.7" customHeight="1">
      <c r="A19" s="118"/>
      <c r="B19" s="130"/>
      <c r="C19" s="130"/>
      <c r="D19" s="130"/>
      <c r="E19" s="130"/>
      <c r="F19" s="130"/>
      <c r="G19" s="118"/>
    </row>
    <row r="20" spans="1:7" ht="13.9" customHeight="1">
      <c r="A20" s="119" t="s">
        <v>702</v>
      </c>
      <c r="B20" s="141" t="s">
        <v>703</v>
      </c>
      <c r="C20" s="147"/>
      <c r="D20" s="147"/>
      <c r="E20" s="147"/>
      <c r="F20" s="147"/>
      <c r="G20" s="118"/>
    </row>
    <row r="21" spans="1:7" ht="13.7" customHeight="1">
      <c r="A21" s="119" t="s">
        <v>704</v>
      </c>
      <c r="B21" s="136" t="s">
        <v>843</v>
      </c>
      <c r="C21" s="137"/>
      <c r="D21" s="137"/>
      <c r="E21" s="141" t="s">
        <v>706</v>
      </c>
      <c r="F21" s="147"/>
      <c r="G21" s="118"/>
    </row>
    <row r="22" spans="1:7" ht="13.9" customHeight="1">
      <c r="A22" s="119" t="s">
        <v>707</v>
      </c>
      <c r="B22" s="141" t="s">
        <v>708</v>
      </c>
      <c r="C22" s="147"/>
      <c r="D22" s="147"/>
      <c r="E22" s="147"/>
      <c r="F22" s="147"/>
      <c r="G22" s="118"/>
    </row>
    <row r="23" spans="1:7" ht="13.9" customHeight="1">
      <c r="A23" s="26"/>
      <c r="B23" s="30"/>
      <c r="C23" s="30"/>
      <c r="D23" s="30"/>
      <c r="E23" s="30"/>
      <c r="F23" s="30"/>
      <c r="G23" s="28"/>
    </row>
    <row r="24" spans="1:7" ht="13.9" customHeight="1">
      <c r="A24" s="71" t="s">
        <v>2266</v>
      </c>
      <c r="B24" s="30"/>
      <c r="C24" s="30"/>
      <c r="D24" s="30"/>
      <c r="E24" s="30"/>
      <c r="F24" s="30"/>
      <c r="G24" s="28"/>
    </row>
    <row r="25" spans="1:7" ht="13.9" customHeight="1">
      <c r="A25" s="64"/>
      <c r="B25" s="30"/>
      <c r="C25" s="30"/>
      <c r="D25" s="30"/>
      <c r="E25" s="30"/>
      <c r="F25" s="30"/>
      <c r="G25" s="28"/>
    </row>
    <row r="26" spans="1:7" ht="40.15" customHeight="1">
      <c r="A26" s="122" t="s">
        <v>747</v>
      </c>
      <c r="B26" s="6" t="s">
        <v>748</v>
      </c>
      <c r="C26" s="135" t="s">
        <v>749</v>
      </c>
      <c r="D26" s="135" t="s">
        <v>750</v>
      </c>
      <c r="E26" s="135" t="s">
        <v>751</v>
      </c>
      <c r="F26" s="153" t="s">
        <v>752</v>
      </c>
      <c r="G26" s="123"/>
    </row>
    <row r="27" spans="1:7" ht="13.7" customHeight="1">
      <c r="A27" s="119" t="s">
        <v>671</v>
      </c>
      <c r="B27" s="3" t="s">
        <v>672</v>
      </c>
      <c r="C27" s="130"/>
      <c r="D27" s="130"/>
      <c r="E27" s="130"/>
      <c r="F27" s="133"/>
      <c r="G27" s="118"/>
    </row>
    <row r="28" spans="1:7" ht="13.9" customHeight="1">
      <c r="A28" s="118"/>
      <c r="B28" s="3" t="s">
        <v>673</v>
      </c>
      <c r="C28" s="141" t="s">
        <v>674</v>
      </c>
      <c r="D28" s="141" t="s">
        <v>675</v>
      </c>
      <c r="E28" s="141" t="s">
        <v>837</v>
      </c>
      <c r="F28" s="133"/>
      <c r="G28" s="118"/>
    </row>
    <row r="29" spans="1:7" ht="13.7" customHeight="1">
      <c r="A29" s="118"/>
      <c r="B29" s="3" t="s">
        <v>840</v>
      </c>
      <c r="C29" s="141" t="s">
        <v>681</v>
      </c>
      <c r="D29" s="141" t="s">
        <v>675</v>
      </c>
      <c r="E29" s="141" t="s">
        <v>1233</v>
      </c>
      <c r="F29" s="133"/>
      <c r="G29" s="118"/>
    </row>
    <row r="30" spans="1:7" ht="13.7" customHeight="1">
      <c r="A30" s="118"/>
      <c r="B30" s="3" t="s">
        <v>736</v>
      </c>
      <c r="C30" s="141" t="s">
        <v>681</v>
      </c>
      <c r="D30" s="141" t="s">
        <v>675</v>
      </c>
      <c r="E30" s="141" t="s">
        <v>779</v>
      </c>
      <c r="F30" s="133"/>
      <c r="G30" s="118"/>
    </row>
    <row r="31" spans="1:7" ht="13.9" customHeight="1">
      <c r="A31" s="118"/>
      <c r="B31" s="3" t="s">
        <v>683</v>
      </c>
      <c r="C31" s="141" t="s">
        <v>684</v>
      </c>
      <c r="D31" s="141" t="s">
        <v>675</v>
      </c>
      <c r="E31" s="141" t="s">
        <v>679</v>
      </c>
      <c r="F31" s="133"/>
      <c r="G31" s="118"/>
    </row>
    <row r="32" spans="1:7" ht="13.7" customHeight="1">
      <c r="A32" s="118"/>
      <c r="B32" s="5"/>
      <c r="C32" s="130"/>
      <c r="D32" s="130"/>
      <c r="E32" s="141" t="s">
        <v>685</v>
      </c>
      <c r="F32" s="148"/>
      <c r="G32" s="118"/>
    </row>
    <row r="33" spans="1:7" ht="13.7" customHeight="1">
      <c r="A33" s="119" t="s">
        <v>686</v>
      </c>
      <c r="B33" s="3" t="s">
        <v>687</v>
      </c>
      <c r="C33" s="130"/>
      <c r="D33" s="130"/>
      <c r="E33" s="130"/>
      <c r="F33" s="133"/>
      <c r="G33" s="118"/>
    </row>
    <row r="34" spans="1:7" ht="13.9" customHeight="1">
      <c r="A34" s="118"/>
      <c r="B34" s="3" t="s">
        <v>1209</v>
      </c>
      <c r="C34" s="130"/>
      <c r="D34" s="146" t="s">
        <v>791</v>
      </c>
      <c r="E34" s="141" t="s">
        <v>725</v>
      </c>
      <c r="F34" s="133"/>
      <c r="G34" s="118"/>
    </row>
    <row r="35" spans="1:7" ht="13.7" customHeight="1">
      <c r="A35" s="118"/>
      <c r="B35" s="3" t="s">
        <v>1234</v>
      </c>
      <c r="C35" s="131"/>
      <c r="D35" s="141" t="s">
        <v>756</v>
      </c>
      <c r="E35" s="141" t="s">
        <v>899</v>
      </c>
      <c r="F35" s="133"/>
      <c r="G35" s="118"/>
    </row>
    <row r="36" spans="1:7" ht="13.7" customHeight="1">
      <c r="A36" s="118"/>
      <c r="B36" s="3" t="s">
        <v>1235</v>
      </c>
      <c r="C36" s="131"/>
      <c r="D36" s="141" t="s">
        <v>756</v>
      </c>
      <c r="E36" s="141" t="s">
        <v>1236</v>
      </c>
      <c r="F36" s="133"/>
      <c r="G36" s="118"/>
    </row>
    <row r="37" spans="1:7" ht="13.9" customHeight="1">
      <c r="A37" s="118"/>
      <c r="B37" s="5"/>
      <c r="C37" s="118"/>
      <c r="D37" s="130"/>
      <c r="E37" s="141" t="s">
        <v>698</v>
      </c>
      <c r="F37" s="148"/>
      <c r="G37" s="118"/>
    </row>
    <row r="38" spans="1:7" ht="13.7" customHeight="1">
      <c r="A38" s="119" t="s">
        <v>699</v>
      </c>
      <c r="B38" s="3" t="s">
        <v>700</v>
      </c>
      <c r="C38" s="118"/>
      <c r="D38" s="130"/>
      <c r="E38" s="130"/>
      <c r="F38" s="133"/>
      <c r="G38" s="118"/>
    </row>
    <row r="39" spans="1:7" ht="13.9" customHeight="1">
      <c r="A39" s="118"/>
      <c r="B39" s="5"/>
      <c r="C39" s="118"/>
      <c r="D39" s="130"/>
      <c r="E39" s="130"/>
      <c r="F39" s="133"/>
      <c r="G39" s="118"/>
    </row>
    <row r="40" spans="1:7" ht="13.7" customHeight="1">
      <c r="A40" s="118"/>
      <c r="B40" s="5"/>
      <c r="C40" s="118"/>
      <c r="D40" s="118"/>
      <c r="E40" s="141" t="s">
        <v>701</v>
      </c>
      <c r="F40" s="148"/>
      <c r="G40" s="118"/>
    </row>
    <row r="41" spans="1:7" ht="13.7" customHeight="1">
      <c r="A41" s="118"/>
      <c r="B41" s="5"/>
      <c r="C41" s="118"/>
      <c r="D41" s="118"/>
      <c r="E41" s="132"/>
      <c r="F41" s="133"/>
      <c r="G41" s="118"/>
    </row>
    <row r="42" spans="1:7" ht="13.9" customHeight="1">
      <c r="A42" s="119" t="s">
        <v>702</v>
      </c>
      <c r="B42" s="878" t="s">
        <v>703</v>
      </c>
      <c r="C42" s="878"/>
      <c r="D42" s="878"/>
      <c r="E42" s="878"/>
      <c r="F42" s="878"/>
      <c r="G42" s="118"/>
    </row>
    <row r="43" spans="1:7" ht="13.7" customHeight="1">
      <c r="A43" s="119" t="s">
        <v>704</v>
      </c>
      <c r="B43" s="875" t="s">
        <v>843</v>
      </c>
      <c r="C43" s="875"/>
      <c r="D43" s="875"/>
      <c r="E43" s="876"/>
      <c r="F43" s="876"/>
      <c r="G43" s="118"/>
    </row>
    <row r="44" spans="1:7" ht="13.9" customHeight="1">
      <c r="A44" s="119" t="s">
        <v>707</v>
      </c>
      <c r="B44" s="877" t="s">
        <v>708</v>
      </c>
      <c r="C44" s="877"/>
      <c r="D44" s="877"/>
      <c r="E44" s="877"/>
      <c r="F44" s="877"/>
      <c r="G44" s="118"/>
    </row>
  </sheetData>
  <mergeCells count="4">
    <mergeCell ref="B44:F44"/>
    <mergeCell ref="B42:F42"/>
    <mergeCell ref="B43:D43"/>
    <mergeCell ref="E43:F43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>
  <sheetPr codeName="Sheet103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71" t="s">
        <v>2267</v>
      </c>
    </row>
    <row r="3" spans="1:7" ht="40.15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3.9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1237</v>
      </c>
      <c r="F5" s="5"/>
      <c r="G5" s="5"/>
    </row>
    <row r="6" spans="1:7" ht="13.7" customHeight="1">
      <c r="A6" s="5"/>
      <c r="B6" s="3" t="s">
        <v>840</v>
      </c>
      <c r="C6" s="3" t="s">
        <v>681</v>
      </c>
      <c r="D6" s="12" t="s">
        <v>675</v>
      </c>
      <c r="E6" s="3" t="s">
        <v>1238</v>
      </c>
      <c r="F6" s="5"/>
      <c r="G6" s="5"/>
    </row>
    <row r="7" spans="1:7" ht="13.9" customHeight="1">
      <c r="A7" s="5"/>
      <c r="B7" s="3" t="s">
        <v>736</v>
      </c>
      <c r="C7" s="3" t="s">
        <v>681</v>
      </c>
      <c r="D7" s="12" t="s">
        <v>675</v>
      </c>
      <c r="E7" s="3" t="s">
        <v>1239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1223</v>
      </c>
      <c r="F8" s="5"/>
      <c r="G8" s="5"/>
    </row>
    <row r="9" spans="1:7" ht="13.7" customHeight="1">
      <c r="A9" s="5"/>
      <c r="B9" s="5"/>
      <c r="C9" s="5"/>
      <c r="D9" s="5"/>
      <c r="E9" s="878" t="s">
        <v>685</v>
      </c>
      <c r="F9" s="878"/>
      <c r="G9" s="5"/>
    </row>
    <row r="10" spans="1:7" ht="13.9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1209</v>
      </c>
      <c r="C11" s="5"/>
      <c r="D11" s="14" t="s">
        <v>791</v>
      </c>
      <c r="E11" s="3" t="s">
        <v>779</v>
      </c>
      <c r="F11" s="5"/>
      <c r="G11" s="5"/>
    </row>
    <row r="12" spans="1:7" ht="13.7" customHeight="1">
      <c r="A12" s="5"/>
      <c r="B12" s="3" t="s">
        <v>1234</v>
      </c>
      <c r="C12" s="5"/>
      <c r="D12" s="12" t="s">
        <v>756</v>
      </c>
      <c r="E12" s="3" t="s">
        <v>899</v>
      </c>
      <c r="F12" s="5"/>
      <c r="G12" s="5"/>
    </row>
    <row r="13" spans="1:7" ht="13.9" customHeight="1">
      <c r="A13" s="5"/>
      <c r="B13" s="3" t="s">
        <v>1235</v>
      </c>
      <c r="C13" s="5"/>
      <c r="D13" s="12" t="s">
        <v>756</v>
      </c>
      <c r="E13" s="3" t="s">
        <v>1236</v>
      </c>
      <c r="F13" s="5"/>
      <c r="G13" s="5"/>
    </row>
    <row r="14" spans="1:7" ht="13.7" customHeight="1">
      <c r="A14" s="5"/>
      <c r="B14" s="5"/>
      <c r="C14" s="5"/>
      <c r="D14" s="5"/>
      <c r="E14" s="878" t="s">
        <v>698</v>
      </c>
      <c r="F14" s="878"/>
      <c r="G14" s="5"/>
    </row>
    <row r="15" spans="1:7" ht="13.9" customHeight="1">
      <c r="A15" s="3" t="s">
        <v>699</v>
      </c>
      <c r="B15" s="3" t="s">
        <v>700</v>
      </c>
      <c r="C15" s="5"/>
      <c r="D15" s="5"/>
      <c r="E15" s="5"/>
      <c r="F15" s="5"/>
      <c r="G15" s="5"/>
    </row>
    <row r="16" spans="1:7" ht="13.7" customHeight="1">
      <c r="A16" s="5"/>
      <c r="B16" s="5"/>
      <c r="C16" s="5"/>
      <c r="D16" s="5"/>
      <c r="E16" s="5"/>
      <c r="F16" s="5"/>
      <c r="G16" s="5"/>
    </row>
    <row r="17" spans="1:7" ht="13.7" customHeight="1">
      <c r="A17" s="5"/>
      <c r="B17" s="5"/>
      <c r="C17" s="5"/>
      <c r="D17" s="5"/>
      <c r="E17" s="878" t="s">
        <v>701</v>
      </c>
      <c r="F17" s="878"/>
      <c r="G17" s="5"/>
    </row>
    <row r="18" spans="1:7" ht="13.9" customHeight="1">
      <c r="A18" s="5"/>
      <c r="B18" s="5"/>
      <c r="C18" s="5"/>
      <c r="D18" s="5"/>
      <c r="E18" s="5"/>
      <c r="F18" s="5"/>
      <c r="G18" s="5"/>
    </row>
    <row r="19" spans="1:7" ht="13.7" customHeight="1">
      <c r="A19" s="3" t="s">
        <v>702</v>
      </c>
      <c r="B19" s="878" t="s">
        <v>703</v>
      </c>
      <c r="C19" s="878"/>
      <c r="D19" s="878"/>
      <c r="E19" s="878"/>
      <c r="F19" s="878"/>
      <c r="G19" s="5"/>
    </row>
    <row r="20" spans="1:7" ht="13.7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3.9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  <row r="22" spans="1:7" ht="13.9" customHeight="1">
      <c r="A22" s="26"/>
      <c r="B22" s="30"/>
      <c r="C22" s="30"/>
      <c r="D22" s="30"/>
      <c r="E22" s="30"/>
      <c r="F22" s="30"/>
      <c r="G22" s="28"/>
    </row>
    <row r="23" spans="1:7" ht="13.9" customHeight="1">
      <c r="A23" s="64" t="s">
        <v>2268</v>
      </c>
      <c r="B23" s="30"/>
      <c r="C23" s="30"/>
      <c r="D23" s="30"/>
      <c r="E23" s="30"/>
      <c r="F23" s="30"/>
      <c r="G23" s="28"/>
    </row>
    <row r="24" spans="1:7" ht="13.9" customHeight="1">
      <c r="A24" s="26"/>
      <c r="B24" s="30"/>
      <c r="C24" s="30"/>
      <c r="D24" s="30"/>
      <c r="E24" s="30"/>
      <c r="F24" s="30"/>
      <c r="G24" s="28"/>
    </row>
    <row r="25" spans="1:7" ht="40.15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3.7" customHeight="1">
      <c r="A26" s="3" t="s">
        <v>671</v>
      </c>
      <c r="B26" s="3" t="s">
        <v>672</v>
      </c>
      <c r="C26" s="5"/>
      <c r="D26" s="5"/>
      <c r="E26" s="5"/>
      <c r="F26" s="5"/>
      <c r="G26" s="5"/>
    </row>
    <row r="27" spans="1:7" ht="13.9" customHeight="1">
      <c r="A27" s="5"/>
      <c r="B27" s="3" t="s">
        <v>673</v>
      </c>
      <c r="C27" s="3" t="s">
        <v>674</v>
      </c>
      <c r="D27" s="12" t="s">
        <v>675</v>
      </c>
      <c r="E27" s="3" t="s">
        <v>1237</v>
      </c>
      <c r="F27" s="5"/>
      <c r="G27" s="5"/>
    </row>
    <row r="28" spans="1:7" ht="13.7" customHeight="1">
      <c r="A28" s="5"/>
      <c r="B28" s="3" t="s">
        <v>840</v>
      </c>
      <c r="C28" s="3" t="s">
        <v>681</v>
      </c>
      <c r="D28" s="12" t="s">
        <v>675</v>
      </c>
      <c r="E28" s="3" t="s">
        <v>1238</v>
      </c>
      <c r="F28" s="5"/>
      <c r="G28" s="5"/>
    </row>
    <row r="29" spans="1:7" ht="13.7" customHeight="1">
      <c r="A29" s="5"/>
      <c r="B29" s="3" t="s">
        <v>736</v>
      </c>
      <c r="C29" s="3" t="s">
        <v>681</v>
      </c>
      <c r="D29" s="12" t="s">
        <v>675</v>
      </c>
      <c r="E29" s="3" t="s">
        <v>1239</v>
      </c>
      <c r="F29" s="5"/>
      <c r="G29" s="5"/>
    </row>
    <row r="30" spans="1:7" ht="13.9" customHeight="1">
      <c r="A30" s="5"/>
      <c r="B30" s="3" t="s">
        <v>683</v>
      </c>
      <c r="C30" s="3" t="s">
        <v>684</v>
      </c>
      <c r="D30" s="12" t="s">
        <v>675</v>
      </c>
      <c r="E30" s="3" t="s">
        <v>1223</v>
      </c>
      <c r="F30" s="5"/>
      <c r="G30" s="5"/>
    </row>
    <row r="31" spans="1:7" ht="13.7" customHeight="1">
      <c r="A31" s="5"/>
      <c r="B31" s="5"/>
      <c r="C31" s="5"/>
      <c r="D31" s="5"/>
      <c r="E31" s="878" t="s">
        <v>685</v>
      </c>
      <c r="F31" s="878"/>
      <c r="G31" s="5"/>
    </row>
    <row r="32" spans="1:7" ht="13.7" customHeight="1">
      <c r="A32" s="3" t="s">
        <v>686</v>
      </c>
      <c r="B32" s="3" t="s">
        <v>687</v>
      </c>
      <c r="C32" s="5"/>
      <c r="D32" s="5"/>
      <c r="E32" s="5"/>
      <c r="F32" s="5"/>
      <c r="G32" s="5"/>
    </row>
    <row r="33" spans="1:7" ht="13.9" customHeight="1">
      <c r="A33" s="5"/>
      <c r="B33" s="3" t="s">
        <v>1209</v>
      </c>
      <c r="C33" s="5"/>
      <c r="D33" s="14" t="s">
        <v>791</v>
      </c>
      <c r="E33" s="3" t="s">
        <v>725</v>
      </c>
      <c r="F33" s="5"/>
      <c r="G33" s="5"/>
    </row>
    <row r="34" spans="1:7" ht="23.45" customHeight="1">
      <c r="A34" s="5"/>
      <c r="B34" s="2" t="s">
        <v>1240</v>
      </c>
      <c r="C34" s="5"/>
      <c r="D34" s="12" t="s">
        <v>756</v>
      </c>
      <c r="E34" s="3" t="s">
        <v>899</v>
      </c>
      <c r="F34" s="5"/>
      <c r="G34" s="5"/>
    </row>
    <row r="35" spans="1:7" ht="13.7" customHeight="1">
      <c r="A35" s="5"/>
      <c r="B35" s="3" t="s">
        <v>1235</v>
      </c>
      <c r="C35" s="5"/>
      <c r="D35" s="12" t="s">
        <v>756</v>
      </c>
      <c r="E35" s="3" t="s">
        <v>846</v>
      </c>
      <c r="F35" s="5"/>
      <c r="G35" s="5"/>
    </row>
    <row r="36" spans="1:7" ht="13.7" customHeight="1">
      <c r="A36" s="5"/>
      <c r="B36" s="5"/>
      <c r="C36" s="5"/>
      <c r="D36" s="5"/>
      <c r="E36" s="878" t="s">
        <v>698</v>
      </c>
      <c r="F36" s="878"/>
      <c r="G36" s="5"/>
    </row>
    <row r="37" spans="1:7" ht="13.9" customHeight="1">
      <c r="A37" s="3" t="s">
        <v>699</v>
      </c>
      <c r="B37" s="3" t="s">
        <v>700</v>
      </c>
      <c r="C37" s="5"/>
      <c r="D37" s="5"/>
      <c r="E37" s="5"/>
      <c r="F37" s="5"/>
      <c r="G37" s="5"/>
    </row>
    <row r="38" spans="1:7" ht="13.7" customHeight="1">
      <c r="A38" s="5"/>
      <c r="B38" s="5"/>
      <c r="C38" s="5"/>
      <c r="D38" s="5"/>
      <c r="E38" s="5"/>
      <c r="F38" s="5"/>
      <c r="G38" s="5"/>
    </row>
    <row r="39" spans="1:7" ht="13.7" customHeight="1">
      <c r="A39" s="5"/>
      <c r="B39" s="5"/>
      <c r="C39" s="5"/>
      <c r="D39" s="5"/>
      <c r="E39" s="878" t="s">
        <v>701</v>
      </c>
      <c r="F39" s="878"/>
      <c r="G39" s="5"/>
    </row>
    <row r="40" spans="1:7" ht="13.9" customHeight="1">
      <c r="A40" s="5"/>
      <c r="B40" s="5"/>
      <c r="C40" s="5"/>
      <c r="D40" s="5"/>
      <c r="E40" s="5"/>
      <c r="F40" s="5"/>
      <c r="G40" s="5"/>
    </row>
    <row r="41" spans="1:7" ht="13.7" customHeight="1">
      <c r="A41" s="3" t="s">
        <v>702</v>
      </c>
      <c r="B41" s="878" t="s">
        <v>703</v>
      </c>
      <c r="C41" s="878"/>
      <c r="D41" s="878"/>
      <c r="E41" s="878"/>
      <c r="F41" s="878"/>
      <c r="G41" s="5"/>
    </row>
    <row r="42" spans="1:7" ht="13.7" customHeight="1">
      <c r="A42" s="3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3.9" customHeight="1">
      <c r="A43" s="3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>
  <sheetPr codeName="Sheet104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22.140625" customWidth="1"/>
    <col min="6" max="6" width="14.28515625" customWidth="1"/>
    <col min="7" max="7" width="16.7109375" customWidth="1"/>
  </cols>
  <sheetData>
    <row r="1" spans="1:7">
      <c r="A1" s="65" t="s">
        <v>2269</v>
      </c>
    </row>
    <row r="3" spans="1:7" ht="40.15" customHeight="1">
      <c r="A3" s="6" t="s">
        <v>747</v>
      </c>
      <c r="B3" s="135" t="s">
        <v>748</v>
      </c>
      <c r="C3" s="135" t="s">
        <v>749</v>
      </c>
      <c r="D3" s="135" t="s">
        <v>750</v>
      </c>
      <c r="E3" s="135" t="s">
        <v>751</v>
      </c>
      <c r="F3" s="135" t="s">
        <v>752</v>
      </c>
      <c r="G3" s="7" t="s">
        <v>753</v>
      </c>
    </row>
    <row r="4" spans="1:7" ht="13.9" customHeight="1">
      <c r="A4" s="3" t="s">
        <v>671</v>
      </c>
      <c r="B4" s="141" t="s">
        <v>672</v>
      </c>
      <c r="C4" s="130"/>
      <c r="D4" s="130"/>
      <c r="E4" s="130"/>
      <c r="F4" s="130"/>
      <c r="G4" s="5"/>
    </row>
    <row r="5" spans="1:7" ht="13.7" customHeight="1">
      <c r="A5" s="5"/>
      <c r="B5" s="141" t="s">
        <v>1226</v>
      </c>
      <c r="C5" s="141" t="s">
        <v>674</v>
      </c>
      <c r="D5" s="141" t="s">
        <v>675</v>
      </c>
      <c r="E5" s="141" t="s">
        <v>729</v>
      </c>
      <c r="F5" s="130"/>
      <c r="G5" s="5"/>
    </row>
    <row r="6" spans="1:7" ht="13.7" customHeight="1">
      <c r="A6" s="5"/>
      <c r="B6" s="141" t="s">
        <v>1227</v>
      </c>
      <c r="C6" s="141" t="s">
        <v>681</v>
      </c>
      <c r="D6" s="141" t="s">
        <v>675</v>
      </c>
      <c r="E6" s="141" t="s">
        <v>729</v>
      </c>
      <c r="F6" s="130"/>
      <c r="G6" s="5"/>
    </row>
    <row r="7" spans="1:7" ht="13.9" customHeight="1">
      <c r="A7" s="5"/>
      <c r="B7" s="141" t="s">
        <v>1229</v>
      </c>
      <c r="C7" s="141" t="s">
        <v>681</v>
      </c>
      <c r="D7" s="141" t="s">
        <v>675</v>
      </c>
      <c r="E7" s="141" t="s">
        <v>761</v>
      </c>
      <c r="F7" s="130"/>
      <c r="G7" s="5"/>
    </row>
    <row r="8" spans="1:7" ht="13.7" customHeight="1">
      <c r="A8" s="5"/>
      <c r="B8" s="141" t="s">
        <v>1231</v>
      </c>
      <c r="C8" s="141" t="s">
        <v>684</v>
      </c>
      <c r="D8" s="141" t="s">
        <v>675</v>
      </c>
      <c r="E8" s="141" t="s">
        <v>693</v>
      </c>
      <c r="F8" s="130"/>
      <c r="G8" s="5"/>
    </row>
    <row r="9" spans="1:7" ht="13.7" customHeight="1">
      <c r="A9" s="5"/>
      <c r="B9" s="130"/>
      <c r="C9" s="130"/>
      <c r="D9" s="130"/>
      <c r="E9" s="141" t="s">
        <v>685</v>
      </c>
      <c r="F9" s="147"/>
      <c r="G9" s="5"/>
    </row>
    <row r="10" spans="1:7" ht="13.9" customHeight="1">
      <c r="A10" s="3" t="s">
        <v>686</v>
      </c>
      <c r="B10" s="141" t="s">
        <v>687</v>
      </c>
      <c r="C10" s="130"/>
      <c r="D10" s="130"/>
      <c r="E10" s="130"/>
      <c r="F10" s="130"/>
      <c r="G10" s="5"/>
    </row>
    <row r="11" spans="1:7" ht="13.7" customHeight="1">
      <c r="A11" s="5"/>
      <c r="B11" s="141" t="s">
        <v>1241</v>
      </c>
      <c r="C11" s="130"/>
      <c r="D11" s="146" t="s">
        <v>791</v>
      </c>
      <c r="E11" s="141" t="s">
        <v>977</v>
      </c>
      <c r="F11" s="130"/>
      <c r="G11" s="5"/>
    </row>
    <row r="12" spans="1:7" ht="13.7" customHeight="1">
      <c r="A12" s="5"/>
      <c r="B12" s="141" t="s">
        <v>1242</v>
      </c>
      <c r="C12" s="130"/>
      <c r="D12" s="146" t="s">
        <v>791</v>
      </c>
      <c r="E12" s="141" t="s">
        <v>755</v>
      </c>
      <c r="F12" s="130"/>
      <c r="G12" s="5"/>
    </row>
    <row r="13" spans="1:7" ht="13.9" customHeight="1">
      <c r="A13" s="5"/>
      <c r="B13" s="141" t="s">
        <v>1243</v>
      </c>
      <c r="C13" s="130"/>
      <c r="D13" s="141" t="s">
        <v>756</v>
      </c>
      <c r="E13" s="141" t="s">
        <v>734</v>
      </c>
      <c r="F13" s="130"/>
      <c r="G13" s="5"/>
    </row>
    <row r="14" spans="1:7" ht="13.7" customHeight="1">
      <c r="A14" s="5"/>
      <c r="B14" s="130"/>
      <c r="C14" s="130"/>
      <c r="D14" s="130"/>
      <c r="E14" s="141" t="s">
        <v>698</v>
      </c>
      <c r="F14" s="147"/>
      <c r="G14" s="5"/>
    </row>
    <row r="15" spans="1:7" ht="13.9" customHeight="1">
      <c r="A15" s="3" t="s">
        <v>699</v>
      </c>
      <c r="B15" s="141" t="s">
        <v>700</v>
      </c>
      <c r="C15" s="130"/>
      <c r="D15" s="130"/>
      <c r="E15" s="130"/>
      <c r="F15" s="130"/>
      <c r="G15" s="5"/>
    </row>
    <row r="16" spans="1:7" ht="13.7" customHeight="1">
      <c r="A16" s="5"/>
      <c r="B16" s="130"/>
      <c r="C16" s="130"/>
      <c r="D16" s="130"/>
      <c r="E16" s="130"/>
      <c r="F16" s="130"/>
      <c r="G16" s="5"/>
    </row>
    <row r="17" spans="1:7" ht="13.7" customHeight="1">
      <c r="A17" s="5"/>
      <c r="B17" s="130"/>
      <c r="C17" s="130"/>
      <c r="D17" s="130"/>
      <c r="E17" s="141" t="s">
        <v>701</v>
      </c>
      <c r="F17" s="147"/>
      <c r="G17" s="5"/>
    </row>
    <row r="18" spans="1:7" ht="13.9" customHeight="1">
      <c r="A18" s="5"/>
      <c r="B18" s="130"/>
      <c r="C18" s="130"/>
      <c r="D18" s="130"/>
      <c r="E18" s="130"/>
      <c r="F18" s="130"/>
      <c r="G18" s="5"/>
    </row>
    <row r="19" spans="1:7" ht="13.7" customHeight="1">
      <c r="A19" s="3" t="s">
        <v>702</v>
      </c>
      <c r="B19" s="141" t="s">
        <v>703</v>
      </c>
      <c r="C19" s="147"/>
      <c r="D19" s="147"/>
      <c r="E19" s="147"/>
      <c r="F19" s="147"/>
      <c r="G19" s="5"/>
    </row>
    <row r="20" spans="1:7" ht="13.7" customHeight="1">
      <c r="A20" s="3" t="s">
        <v>704</v>
      </c>
      <c r="B20" s="136" t="s">
        <v>843</v>
      </c>
      <c r="C20" s="137"/>
      <c r="D20" s="137"/>
      <c r="E20" s="141" t="s">
        <v>706</v>
      </c>
      <c r="F20" s="147"/>
      <c r="G20" s="5"/>
    </row>
    <row r="21" spans="1:7" ht="13.9" customHeight="1">
      <c r="A21" s="3" t="s">
        <v>707</v>
      </c>
      <c r="B21" s="141" t="s">
        <v>708</v>
      </c>
      <c r="C21" s="147"/>
      <c r="D21" s="147"/>
      <c r="E21" s="147"/>
      <c r="F21" s="147"/>
      <c r="G21" s="5"/>
    </row>
    <row r="22" spans="1:7" ht="13.9" customHeight="1">
      <c r="A22" s="26"/>
      <c r="B22" s="30"/>
      <c r="C22" s="30"/>
      <c r="D22" s="30"/>
      <c r="E22" s="30"/>
      <c r="F22" s="30"/>
      <c r="G22" s="28"/>
    </row>
    <row r="23" spans="1:7" ht="13.9" customHeight="1">
      <c r="A23" s="64" t="s">
        <v>2270</v>
      </c>
      <c r="B23" s="30"/>
      <c r="C23" s="30"/>
      <c r="D23" s="30"/>
      <c r="E23" s="30"/>
      <c r="F23" s="30"/>
      <c r="G23" s="28"/>
    </row>
    <row r="24" spans="1:7" ht="13.9" customHeight="1">
      <c r="A24" s="26"/>
      <c r="B24" s="30"/>
      <c r="C24" s="30"/>
      <c r="D24" s="30"/>
      <c r="E24" s="30"/>
      <c r="F24" s="30"/>
      <c r="G24" s="28"/>
    </row>
    <row r="25" spans="1:7" ht="40.15" customHeight="1">
      <c r="A25" s="122" t="s">
        <v>946</v>
      </c>
      <c r="B25" s="122" t="s">
        <v>947</v>
      </c>
      <c r="C25" s="135" t="s">
        <v>948</v>
      </c>
      <c r="D25" s="135" t="s">
        <v>949</v>
      </c>
      <c r="E25" s="135" t="s">
        <v>950</v>
      </c>
      <c r="F25" s="135" t="s">
        <v>752</v>
      </c>
      <c r="G25" s="123" t="s">
        <v>753</v>
      </c>
    </row>
    <row r="26" spans="1:7" ht="13.7" customHeight="1">
      <c r="A26" s="119" t="s">
        <v>671</v>
      </c>
      <c r="B26" s="119" t="s">
        <v>672</v>
      </c>
      <c r="C26" s="130"/>
      <c r="D26" s="130"/>
      <c r="E26" s="130"/>
      <c r="F26" s="133"/>
      <c r="G26" s="131"/>
    </row>
    <row r="27" spans="1:7" ht="13.9" customHeight="1">
      <c r="A27" s="118"/>
      <c r="B27" s="119" t="s">
        <v>673</v>
      </c>
      <c r="C27" s="141" t="s">
        <v>674</v>
      </c>
      <c r="D27" s="141" t="s">
        <v>675</v>
      </c>
      <c r="E27" s="141" t="s">
        <v>729</v>
      </c>
      <c r="F27" s="133"/>
      <c r="G27" s="131"/>
    </row>
    <row r="28" spans="1:7" ht="13.7" customHeight="1">
      <c r="A28" s="118"/>
      <c r="B28" s="119" t="s">
        <v>840</v>
      </c>
      <c r="C28" s="141" t="s">
        <v>681</v>
      </c>
      <c r="D28" s="141" t="s">
        <v>675</v>
      </c>
      <c r="E28" s="141" t="s">
        <v>729</v>
      </c>
      <c r="F28" s="133"/>
      <c r="G28" s="131"/>
    </row>
    <row r="29" spans="1:7" ht="13.9" customHeight="1">
      <c r="A29" s="118"/>
      <c r="B29" s="119" t="s">
        <v>736</v>
      </c>
      <c r="C29" s="141" t="s">
        <v>681</v>
      </c>
      <c r="D29" s="141" t="s">
        <v>675</v>
      </c>
      <c r="E29" s="141" t="s">
        <v>761</v>
      </c>
      <c r="F29" s="133"/>
      <c r="G29" s="131"/>
    </row>
    <row r="30" spans="1:7" ht="13.7" customHeight="1">
      <c r="A30" s="118"/>
      <c r="B30" s="119" t="s">
        <v>683</v>
      </c>
      <c r="C30" s="141" t="s">
        <v>684</v>
      </c>
      <c r="D30" s="141" t="s">
        <v>675</v>
      </c>
      <c r="E30" s="141" t="s">
        <v>693</v>
      </c>
      <c r="F30" s="133"/>
      <c r="G30" s="131"/>
    </row>
    <row r="31" spans="1:7" ht="13.7" customHeight="1">
      <c r="A31" s="118"/>
      <c r="B31" s="118"/>
      <c r="C31" s="130"/>
      <c r="D31" s="130"/>
      <c r="E31" s="141" t="s">
        <v>685</v>
      </c>
      <c r="F31" s="148"/>
      <c r="G31" s="131"/>
    </row>
    <row r="32" spans="1:7" ht="13.9" customHeight="1">
      <c r="A32" s="119" t="s">
        <v>686</v>
      </c>
      <c r="B32" s="119" t="s">
        <v>687</v>
      </c>
      <c r="C32" s="130"/>
      <c r="D32" s="130"/>
      <c r="E32" s="130"/>
      <c r="F32" s="133"/>
      <c r="G32" s="131"/>
    </row>
    <row r="33" spans="1:7" ht="13.7" customHeight="1">
      <c r="A33" s="118"/>
      <c r="B33" s="119" t="s">
        <v>1244</v>
      </c>
      <c r="C33" s="130"/>
      <c r="D33" s="146" t="s">
        <v>791</v>
      </c>
      <c r="E33" s="141" t="s">
        <v>977</v>
      </c>
      <c r="F33" s="133"/>
      <c r="G33" s="131"/>
    </row>
    <row r="34" spans="1:7" ht="13.7" customHeight="1">
      <c r="A34" s="118"/>
      <c r="B34" s="119" t="s">
        <v>1245</v>
      </c>
      <c r="C34" s="130"/>
      <c r="D34" s="146" t="s">
        <v>791</v>
      </c>
      <c r="E34" s="141" t="s">
        <v>1246</v>
      </c>
      <c r="F34" s="133"/>
      <c r="G34" s="131"/>
    </row>
    <row r="35" spans="1:7" ht="13.9" customHeight="1">
      <c r="A35" s="118"/>
      <c r="B35" s="119" t="s">
        <v>1247</v>
      </c>
      <c r="C35" s="130"/>
      <c r="D35" s="141" t="s">
        <v>756</v>
      </c>
      <c r="E35" s="141" t="s">
        <v>734</v>
      </c>
      <c r="F35" s="133"/>
      <c r="G35" s="131"/>
    </row>
    <row r="36" spans="1:7" ht="13.7" customHeight="1">
      <c r="A36" s="118"/>
      <c r="B36" s="118"/>
      <c r="C36" s="130"/>
      <c r="D36" s="130"/>
      <c r="E36" s="141" t="s">
        <v>698</v>
      </c>
      <c r="F36" s="148"/>
      <c r="G36" s="131"/>
    </row>
    <row r="37" spans="1:7" ht="13.7" customHeight="1">
      <c r="A37" s="119" t="s">
        <v>699</v>
      </c>
      <c r="B37" s="119" t="s">
        <v>700</v>
      </c>
      <c r="C37" s="131"/>
      <c r="D37" s="130"/>
      <c r="E37" s="130"/>
      <c r="F37" s="133"/>
      <c r="G37" s="131"/>
    </row>
    <row r="38" spans="1:7" ht="13.9" customHeight="1">
      <c r="A38" s="118"/>
      <c r="B38" s="118"/>
      <c r="C38" s="131"/>
      <c r="D38" s="131"/>
      <c r="E38" s="130"/>
      <c r="F38" s="133"/>
      <c r="G38" s="131"/>
    </row>
    <row r="39" spans="1:7" ht="13.7" customHeight="1">
      <c r="A39" s="118"/>
      <c r="B39" s="118"/>
      <c r="C39" s="131"/>
      <c r="D39" s="131"/>
      <c r="E39" s="141" t="s">
        <v>701</v>
      </c>
      <c r="F39" s="148"/>
      <c r="G39" s="131"/>
    </row>
    <row r="40" spans="1:7" ht="13.9" customHeight="1">
      <c r="A40" s="118"/>
      <c r="B40" s="118"/>
      <c r="C40" s="131"/>
      <c r="D40" s="131"/>
      <c r="E40" s="130"/>
      <c r="F40" s="133"/>
      <c r="G40" s="131"/>
    </row>
    <row r="41" spans="1:7" ht="13.7" customHeight="1">
      <c r="A41" s="119" t="s">
        <v>702</v>
      </c>
      <c r="B41" s="141" t="s">
        <v>703</v>
      </c>
      <c r="C41" s="147"/>
      <c r="D41" s="147"/>
      <c r="E41" s="147"/>
      <c r="F41" s="148"/>
      <c r="G41" s="131"/>
    </row>
    <row r="42" spans="1:7" ht="13.7" customHeight="1">
      <c r="A42" s="119" t="s">
        <v>704</v>
      </c>
      <c r="B42" s="136" t="s">
        <v>843</v>
      </c>
      <c r="C42" s="137"/>
      <c r="D42" s="138"/>
      <c r="E42" s="141" t="s">
        <v>706</v>
      </c>
      <c r="F42" s="148"/>
      <c r="G42" s="131"/>
    </row>
    <row r="43" spans="1:7" ht="13.9" customHeight="1">
      <c r="A43" s="119" t="s">
        <v>707</v>
      </c>
      <c r="B43" s="141" t="s">
        <v>708</v>
      </c>
      <c r="C43" s="147"/>
      <c r="D43" s="147"/>
      <c r="E43" s="147"/>
      <c r="F43" s="148"/>
      <c r="G43" s="13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 codeName="Sheet105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2271</v>
      </c>
    </row>
    <row r="3" spans="1:7" ht="40.15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3.9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856</v>
      </c>
      <c r="F5" s="5"/>
      <c r="G5" s="5"/>
    </row>
    <row r="6" spans="1:7" ht="13.7" customHeight="1">
      <c r="A6" s="5"/>
      <c r="B6" s="3" t="s">
        <v>840</v>
      </c>
      <c r="C6" s="3" t="s">
        <v>681</v>
      </c>
      <c r="D6" s="12" t="s">
        <v>675</v>
      </c>
      <c r="E6" s="3" t="s">
        <v>856</v>
      </c>
      <c r="F6" s="5"/>
      <c r="G6" s="5"/>
    </row>
    <row r="7" spans="1:7" ht="13.9" customHeight="1">
      <c r="A7" s="5"/>
      <c r="B7" s="3" t="s">
        <v>736</v>
      </c>
      <c r="C7" s="3" t="s">
        <v>681</v>
      </c>
      <c r="D7" s="12" t="s">
        <v>675</v>
      </c>
      <c r="E7" s="3" t="s">
        <v>769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858</v>
      </c>
      <c r="F8" s="5"/>
      <c r="G8" s="5"/>
    </row>
    <row r="9" spans="1:7" ht="13.7" customHeight="1">
      <c r="A9" s="5"/>
      <c r="B9" s="5"/>
      <c r="C9" s="5"/>
      <c r="D9" s="5"/>
      <c r="E9" s="878" t="s">
        <v>685</v>
      </c>
      <c r="F9" s="878"/>
      <c r="G9" s="5"/>
    </row>
    <row r="10" spans="1:7" ht="13.9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1248</v>
      </c>
      <c r="C11" s="5"/>
      <c r="D11" s="14" t="s">
        <v>791</v>
      </c>
      <c r="E11" s="3" t="s">
        <v>977</v>
      </c>
      <c r="F11" s="5"/>
      <c r="G11" s="5"/>
    </row>
    <row r="12" spans="1:7" ht="13.7" customHeight="1">
      <c r="A12" s="5"/>
      <c r="B12" s="3" t="s">
        <v>1249</v>
      </c>
      <c r="C12" s="5"/>
      <c r="D12" s="14" t="s">
        <v>791</v>
      </c>
      <c r="E12" s="3" t="s">
        <v>1246</v>
      </c>
      <c r="F12" s="5"/>
      <c r="G12" s="5"/>
    </row>
    <row r="13" spans="1:7" ht="13.9" customHeight="1">
      <c r="A13" s="5"/>
      <c r="B13" s="5"/>
      <c r="C13" s="5"/>
      <c r="D13" s="5"/>
      <c r="E13" s="878" t="s">
        <v>698</v>
      </c>
      <c r="F13" s="878"/>
      <c r="G13" s="5"/>
    </row>
    <row r="14" spans="1:7" ht="13.7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3.9" customHeight="1">
      <c r="A15" s="5"/>
      <c r="B15" s="5"/>
      <c r="C15" s="5"/>
      <c r="D15" s="5"/>
      <c r="E15" s="5"/>
      <c r="F15" s="5"/>
      <c r="G15" s="5"/>
    </row>
    <row r="16" spans="1:7" ht="13.7" customHeight="1">
      <c r="A16" s="5"/>
      <c r="B16" s="5"/>
      <c r="C16" s="5"/>
      <c r="D16" s="5"/>
      <c r="E16" s="878" t="s">
        <v>701</v>
      </c>
      <c r="F16" s="878"/>
      <c r="G16" s="5"/>
    </row>
    <row r="17" spans="1:7" ht="13.7" customHeight="1">
      <c r="A17" s="5"/>
      <c r="B17" s="5"/>
      <c r="C17" s="5"/>
      <c r="D17" s="5"/>
      <c r="E17" s="5"/>
      <c r="F17" s="5"/>
      <c r="G17" s="5"/>
    </row>
    <row r="18" spans="1:7" ht="13.9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3.7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3.9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3.9" customHeight="1">
      <c r="A21" s="26"/>
      <c r="B21" s="30"/>
      <c r="C21" s="30"/>
      <c r="D21" s="30"/>
      <c r="E21" s="30"/>
      <c r="F21" s="30"/>
      <c r="G21" s="28"/>
    </row>
    <row r="22" spans="1:7" ht="13.9" customHeight="1">
      <c r="A22" s="64" t="s">
        <v>2272</v>
      </c>
      <c r="B22" s="30"/>
      <c r="C22" s="30"/>
      <c r="D22" s="30"/>
      <c r="E22" s="30"/>
      <c r="F22" s="30"/>
      <c r="G22" s="28"/>
    </row>
    <row r="23" spans="1:7" ht="13.9" customHeight="1">
      <c r="A23" s="26"/>
      <c r="B23" s="30"/>
      <c r="C23" s="30"/>
      <c r="D23" s="30"/>
      <c r="E23" s="30"/>
      <c r="F23" s="30"/>
      <c r="G23" s="28"/>
    </row>
    <row r="24" spans="1:7" ht="40.15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3.7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728</v>
      </c>
      <c r="F26" s="5"/>
      <c r="G26" s="5"/>
    </row>
    <row r="27" spans="1:7" ht="13.9" customHeight="1">
      <c r="A27" s="5"/>
      <c r="B27" s="3" t="s">
        <v>840</v>
      </c>
      <c r="C27" s="3" t="s">
        <v>681</v>
      </c>
      <c r="D27" s="12" t="s">
        <v>675</v>
      </c>
      <c r="E27" s="3" t="s">
        <v>712</v>
      </c>
      <c r="F27" s="5"/>
      <c r="G27" s="5"/>
    </row>
    <row r="28" spans="1:7" ht="13.7" customHeight="1">
      <c r="A28" s="5"/>
      <c r="B28" s="3" t="s">
        <v>736</v>
      </c>
      <c r="C28" s="3" t="s">
        <v>681</v>
      </c>
      <c r="D28" s="12" t="s">
        <v>675</v>
      </c>
      <c r="E28" s="3" t="s">
        <v>822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793</v>
      </c>
      <c r="F29" s="5"/>
      <c r="G29" s="5"/>
    </row>
    <row r="30" spans="1:7" ht="13.9" customHeight="1">
      <c r="A30" s="5"/>
      <c r="B30" s="5"/>
      <c r="C30" s="5"/>
      <c r="D30" s="5"/>
      <c r="E30" s="878" t="s">
        <v>685</v>
      </c>
      <c r="F30" s="878"/>
      <c r="G30" s="5"/>
    </row>
    <row r="31" spans="1:7" ht="13.7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1244</v>
      </c>
      <c r="C32" s="5"/>
      <c r="D32" s="14" t="s">
        <v>791</v>
      </c>
      <c r="E32" s="3" t="s">
        <v>1250</v>
      </c>
      <c r="F32" s="5"/>
      <c r="G32" s="5"/>
    </row>
    <row r="33" spans="1:7" ht="13.7" customHeight="1">
      <c r="A33" s="5"/>
      <c r="B33" s="3" t="s">
        <v>1251</v>
      </c>
      <c r="C33" s="5"/>
      <c r="D33" s="12" t="s">
        <v>756</v>
      </c>
      <c r="E33" s="3" t="s">
        <v>679</v>
      </c>
      <c r="F33" s="5"/>
      <c r="G33" s="5"/>
    </row>
    <row r="34" spans="1:7" ht="13.7" customHeight="1">
      <c r="A34" s="5"/>
      <c r="B34" s="5"/>
      <c r="C34" s="5"/>
      <c r="D34" s="5"/>
      <c r="E34" s="878" t="s">
        <v>698</v>
      </c>
      <c r="F34" s="878"/>
      <c r="G34" s="5"/>
    </row>
    <row r="35" spans="1:7" ht="13.9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3.7" customHeight="1">
      <c r="A36" s="5"/>
      <c r="B36" s="5"/>
      <c r="C36" s="5"/>
      <c r="D36" s="5"/>
      <c r="E36" s="5"/>
      <c r="F36" s="5"/>
      <c r="G36" s="5"/>
    </row>
    <row r="37" spans="1:7" ht="13.7" customHeight="1">
      <c r="A37" s="5"/>
      <c r="B37" s="5"/>
      <c r="C37" s="5"/>
      <c r="D37" s="5"/>
      <c r="E37" s="878" t="s">
        <v>701</v>
      </c>
      <c r="F37" s="878"/>
      <c r="G37" s="5"/>
    </row>
    <row r="38" spans="1:7" ht="13.9" customHeight="1">
      <c r="A38" s="5"/>
      <c r="B38" s="5"/>
      <c r="C38" s="5"/>
      <c r="D38" s="5"/>
      <c r="E38" s="5"/>
      <c r="F38" s="5"/>
      <c r="G38" s="5"/>
    </row>
    <row r="39" spans="1:7" ht="13.7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3.7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3.9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>
  <sheetPr codeName="Sheet106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2273</v>
      </c>
    </row>
    <row r="3" spans="1:7" ht="40.15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3.9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679</v>
      </c>
      <c r="F5" s="5"/>
      <c r="G5" s="5"/>
    </row>
    <row r="6" spans="1:7" ht="13.7" customHeight="1">
      <c r="A6" s="5"/>
      <c r="B6" s="3" t="s">
        <v>840</v>
      </c>
      <c r="C6" s="3" t="s">
        <v>681</v>
      </c>
      <c r="D6" s="12" t="s">
        <v>675</v>
      </c>
      <c r="E6" s="3" t="s">
        <v>712</v>
      </c>
      <c r="F6" s="5"/>
      <c r="G6" s="5"/>
    </row>
    <row r="7" spans="1:7" ht="13.9" customHeight="1">
      <c r="A7" s="5"/>
      <c r="B7" s="3" t="s">
        <v>736</v>
      </c>
      <c r="C7" s="3" t="s">
        <v>681</v>
      </c>
      <c r="D7" s="12" t="s">
        <v>675</v>
      </c>
      <c r="E7" s="3" t="s">
        <v>822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761</v>
      </c>
      <c r="F8" s="5"/>
      <c r="G8" s="5"/>
    </row>
    <row r="9" spans="1:7" ht="13.7" customHeight="1">
      <c r="A9" s="5"/>
      <c r="B9" s="5"/>
      <c r="C9" s="5"/>
      <c r="D9" s="5"/>
      <c r="E9" s="878" t="s">
        <v>685</v>
      </c>
      <c r="F9" s="878"/>
      <c r="G9" s="5"/>
    </row>
    <row r="10" spans="1:7" ht="13.9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23.45" customHeight="1">
      <c r="A11" s="5"/>
      <c r="B11" s="2" t="s">
        <v>1252</v>
      </c>
      <c r="C11" s="5"/>
      <c r="D11" s="21" t="s">
        <v>1253</v>
      </c>
      <c r="E11" s="2" t="s">
        <v>1254</v>
      </c>
      <c r="F11" s="5"/>
      <c r="G11" s="5"/>
    </row>
    <row r="12" spans="1:7" ht="12" customHeight="1">
      <c r="A12" s="5"/>
      <c r="B12" s="3" t="s">
        <v>1255</v>
      </c>
      <c r="C12" s="5"/>
      <c r="D12" s="12" t="s">
        <v>756</v>
      </c>
      <c r="E12" s="3" t="s">
        <v>734</v>
      </c>
      <c r="F12" s="5"/>
      <c r="G12" s="5"/>
    </row>
    <row r="13" spans="1:7" ht="13.7" customHeight="1">
      <c r="A13" s="5"/>
      <c r="B13" s="5"/>
      <c r="C13" s="5"/>
      <c r="D13" s="5"/>
      <c r="E13" s="878" t="s">
        <v>698</v>
      </c>
      <c r="F13" s="878"/>
      <c r="G13" s="5"/>
    </row>
    <row r="14" spans="1:7" ht="13.7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3.9" customHeight="1">
      <c r="A15" s="5"/>
      <c r="B15" s="5"/>
      <c r="C15" s="5"/>
      <c r="D15" s="5"/>
      <c r="E15" s="5"/>
      <c r="F15" s="5"/>
      <c r="G15" s="5"/>
    </row>
    <row r="16" spans="1:7" ht="13.7" customHeight="1">
      <c r="A16" s="5"/>
      <c r="B16" s="5"/>
      <c r="C16" s="5"/>
      <c r="D16" s="5"/>
      <c r="E16" s="878" t="s">
        <v>701</v>
      </c>
      <c r="F16" s="878"/>
      <c r="G16" s="5"/>
    </row>
    <row r="17" spans="1:7" ht="13.7" customHeight="1">
      <c r="A17" s="5"/>
      <c r="B17" s="5"/>
      <c r="C17" s="5"/>
      <c r="D17" s="5"/>
      <c r="E17" s="5"/>
      <c r="F17" s="5"/>
      <c r="G17" s="5"/>
    </row>
    <row r="18" spans="1:7" ht="13.9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3.7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3.9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3.9" customHeight="1">
      <c r="A21" s="26"/>
      <c r="B21" s="30"/>
      <c r="C21" s="30"/>
      <c r="D21" s="30"/>
      <c r="E21" s="30"/>
      <c r="F21" s="30"/>
      <c r="G21" s="28"/>
    </row>
    <row r="22" spans="1:7" ht="13.9" customHeight="1">
      <c r="A22" s="64" t="s">
        <v>2274</v>
      </c>
      <c r="B22" s="30"/>
      <c r="C22" s="30"/>
      <c r="D22" s="30"/>
      <c r="E22" s="30"/>
      <c r="F22" s="30"/>
      <c r="G22" s="28"/>
    </row>
    <row r="23" spans="1:7" ht="13.9" customHeight="1">
      <c r="A23" s="26"/>
      <c r="B23" s="30"/>
      <c r="C23" s="30"/>
      <c r="D23" s="30"/>
      <c r="E23" s="30"/>
      <c r="F23" s="30"/>
      <c r="G23" s="28"/>
    </row>
    <row r="24" spans="1:7" ht="40.15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3.7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729</v>
      </c>
      <c r="F26" s="5"/>
      <c r="G26" s="5"/>
    </row>
    <row r="27" spans="1:7" ht="13.9" customHeight="1">
      <c r="A27" s="5"/>
      <c r="B27" s="3" t="s">
        <v>840</v>
      </c>
      <c r="C27" s="3" t="s">
        <v>681</v>
      </c>
      <c r="D27" s="12" t="s">
        <v>675</v>
      </c>
      <c r="E27" s="3" t="s">
        <v>679</v>
      </c>
      <c r="F27" s="5"/>
      <c r="G27" s="5"/>
    </row>
    <row r="28" spans="1:7" ht="13.7" customHeight="1">
      <c r="A28" s="5"/>
      <c r="B28" s="3" t="s">
        <v>736</v>
      </c>
      <c r="C28" s="3" t="s">
        <v>681</v>
      </c>
      <c r="D28" s="12" t="s">
        <v>675</v>
      </c>
      <c r="E28" s="3" t="s">
        <v>682</v>
      </c>
      <c r="F28" s="5"/>
      <c r="G28" s="5"/>
    </row>
    <row r="29" spans="1:7" ht="13.9" customHeight="1">
      <c r="A29" s="5"/>
      <c r="B29" s="3" t="s">
        <v>683</v>
      </c>
      <c r="C29" s="3" t="s">
        <v>684</v>
      </c>
      <c r="D29" s="12" t="s">
        <v>675</v>
      </c>
      <c r="E29" s="3" t="s">
        <v>693</v>
      </c>
      <c r="F29" s="5"/>
      <c r="G29" s="5"/>
    </row>
    <row r="30" spans="1:7" ht="13.7" customHeight="1">
      <c r="A30" s="5"/>
      <c r="B30" s="5"/>
      <c r="C30" s="5"/>
      <c r="D30" s="5"/>
      <c r="E30" s="878" t="s">
        <v>685</v>
      </c>
      <c r="F30" s="878"/>
      <c r="G30" s="5"/>
    </row>
    <row r="31" spans="1:7" ht="13.7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1213</v>
      </c>
      <c r="C32" s="5"/>
      <c r="D32" s="14" t="s">
        <v>791</v>
      </c>
      <c r="E32" s="3" t="s">
        <v>1256</v>
      </c>
      <c r="F32" s="5"/>
      <c r="G32" s="5"/>
    </row>
    <row r="33" spans="1:7" ht="13.7" customHeight="1">
      <c r="A33" s="5"/>
      <c r="B33" s="3" t="s">
        <v>1257</v>
      </c>
      <c r="C33" s="5"/>
      <c r="D33" s="12" t="s">
        <v>756</v>
      </c>
      <c r="E33" s="3" t="s">
        <v>729</v>
      </c>
      <c r="F33" s="5"/>
      <c r="G33" s="5"/>
    </row>
    <row r="34" spans="1:7" ht="13.7" customHeight="1">
      <c r="A34" s="5"/>
      <c r="B34" s="5"/>
      <c r="C34" s="5"/>
      <c r="D34" s="5"/>
      <c r="E34" s="878" t="s">
        <v>698</v>
      </c>
      <c r="F34" s="878"/>
      <c r="G34" s="5"/>
    </row>
    <row r="35" spans="1:7" ht="13.9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3.7" customHeight="1">
      <c r="A36" s="5"/>
      <c r="B36" s="5"/>
      <c r="C36" s="5"/>
      <c r="D36" s="5"/>
      <c r="E36" s="5"/>
      <c r="F36" s="5"/>
      <c r="G36" s="5"/>
    </row>
    <row r="37" spans="1:7" ht="13.7" customHeight="1">
      <c r="A37" s="5"/>
      <c r="B37" s="5"/>
      <c r="C37" s="5"/>
      <c r="D37" s="5"/>
      <c r="E37" s="878" t="s">
        <v>701</v>
      </c>
      <c r="F37" s="878"/>
      <c r="G37" s="5"/>
    </row>
    <row r="38" spans="1:7" ht="13.9" customHeight="1">
      <c r="A38" s="5"/>
      <c r="B38" s="5"/>
      <c r="C38" s="5"/>
      <c r="D38" s="5"/>
      <c r="E38" s="5"/>
      <c r="F38" s="5"/>
      <c r="G38" s="5"/>
    </row>
    <row r="39" spans="1:7" ht="13.7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3.9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3.7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>
  <sheetPr codeName="Sheet107"/>
  <dimension ref="A1:G40"/>
  <sheetViews>
    <sheetView topLeftCell="A25" workbookViewId="0">
      <selection sqref="A1:G40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2275</v>
      </c>
    </row>
    <row r="3" spans="1:7" ht="40.15" customHeight="1">
      <c r="A3" s="122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3.9" customHeight="1">
      <c r="A4" s="119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118"/>
      <c r="B5" s="3" t="s">
        <v>673</v>
      </c>
      <c r="C5" s="3" t="s">
        <v>674</v>
      </c>
      <c r="D5" s="12" t="s">
        <v>675</v>
      </c>
      <c r="E5" s="3" t="s">
        <v>729</v>
      </c>
      <c r="F5" s="5"/>
      <c r="G5" s="5"/>
    </row>
    <row r="6" spans="1:7" ht="13.7" customHeight="1">
      <c r="A6" s="118"/>
      <c r="B6" s="3" t="s">
        <v>840</v>
      </c>
      <c r="C6" s="3" t="s">
        <v>681</v>
      </c>
      <c r="D6" s="12" t="s">
        <v>675</v>
      </c>
      <c r="E6" s="3" t="s">
        <v>679</v>
      </c>
      <c r="F6" s="5"/>
      <c r="G6" s="5"/>
    </row>
    <row r="7" spans="1:7" ht="13.9" customHeight="1">
      <c r="A7" s="118"/>
      <c r="B7" s="3" t="s">
        <v>736</v>
      </c>
      <c r="C7" s="3" t="s">
        <v>681</v>
      </c>
      <c r="D7" s="12" t="s">
        <v>675</v>
      </c>
      <c r="E7" s="3" t="s">
        <v>682</v>
      </c>
      <c r="F7" s="5"/>
      <c r="G7" s="5"/>
    </row>
    <row r="8" spans="1:7" ht="13.7" customHeight="1">
      <c r="A8" s="118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3.7" customHeight="1">
      <c r="A9" s="118"/>
      <c r="B9" s="5"/>
      <c r="C9" s="5"/>
      <c r="D9" s="5"/>
      <c r="E9" s="878" t="s">
        <v>685</v>
      </c>
      <c r="F9" s="878"/>
      <c r="G9" s="5"/>
    </row>
    <row r="10" spans="1:7" ht="13.9" customHeight="1">
      <c r="A10" s="119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118"/>
      <c r="B11" s="3" t="s">
        <v>1213</v>
      </c>
      <c r="C11" s="5"/>
      <c r="D11" s="14" t="s">
        <v>791</v>
      </c>
      <c r="E11" s="3" t="s">
        <v>893</v>
      </c>
      <c r="F11" s="5"/>
      <c r="G11" s="5"/>
    </row>
    <row r="12" spans="1:7" ht="13.7" customHeight="1">
      <c r="A12" s="118"/>
      <c r="B12" s="3" t="s">
        <v>1257</v>
      </c>
      <c r="C12" s="5"/>
      <c r="D12" s="12" t="s">
        <v>756</v>
      </c>
      <c r="E12" s="3" t="s">
        <v>780</v>
      </c>
      <c r="F12" s="5"/>
      <c r="G12" s="5"/>
    </row>
    <row r="13" spans="1:7" ht="13.9" customHeight="1">
      <c r="A13" s="118"/>
      <c r="B13" s="5"/>
      <c r="C13" s="5"/>
      <c r="D13" s="5"/>
      <c r="E13" s="878" t="s">
        <v>698</v>
      </c>
      <c r="F13" s="878"/>
      <c r="G13" s="5"/>
    </row>
    <row r="14" spans="1:7" ht="13.7" customHeight="1">
      <c r="A14" s="119" t="s">
        <v>699</v>
      </c>
      <c r="B14" s="3" t="s">
        <v>700</v>
      </c>
      <c r="C14" s="5"/>
      <c r="D14" s="5"/>
      <c r="E14" s="5"/>
      <c r="F14" s="5"/>
      <c r="G14" s="5"/>
    </row>
    <row r="15" spans="1:7" ht="13.9" customHeight="1">
      <c r="A15" s="118"/>
      <c r="B15" s="5"/>
      <c r="C15" s="5"/>
      <c r="D15" s="5"/>
      <c r="E15" s="5"/>
      <c r="F15" s="5"/>
      <c r="G15" s="5"/>
    </row>
    <row r="16" spans="1:7" ht="13.7" customHeight="1">
      <c r="A16" s="118"/>
      <c r="B16" s="5"/>
      <c r="C16" s="5"/>
      <c r="D16" s="5"/>
      <c r="E16" s="878" t="s">
        <v>701</v>
      </c>
      <c r="F16" s="878"/>
      <c r="G16" s="5"/>
    </row>
    <row r="17" spans="1:7" ht="13.7" customHeight="1">
      <c r="A17" s="118"/>
      <c r="B17" s="5"/>
      <c r="C17" s="5"/>
      <c r="D17" s="5"/>
      <c r="E17" s="5"/>
      <c r="F17" s="5"/>
      <c r="G17" s="5"/>
    </row>
    <row r="18" spans="1:7" ht="13.9" customHeight="1">
      <c r="A18" s="119" t="s">
        <v>702</v>
      </c>
      <c r="B18" s="878" t="s">
        <v>703</v>
      </c>
      <c r="C18" s="878"/>
      <c r="D18" s="878"/>
      <c r="E18" s="878"/>
      <c r="F18" s="878"/>
      <c r="G18" s="5"/>
    </row>
    <row r="19" spans="1:7" ht="13.7" customHeight="1">
      <c r="A19" s="119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3.9" customHeight="1">
      <c r="A20" s="119" t="s">
        <v>707</v>
      </c>
      <c r="B20" s="877" t="s">
        <v>708</v>
      </c>
      <c r="C20" s="877"/>
      <c r="D20" s="877"/>
      <c r="E20" s="877"/>
      <c r="F20" s="877"/>
      <c r="G20" s="5"/>
    </row>
    <row r="21" spans="1:7" ht="13.9" customHeight="1">
      <c r="A21" s="26"/>
      <c r="B21" s="30"/>
      <c r="C21" s="30"/>
      <c r="D21" s="30"/>
      <c r="E21" s="30"/>
      <c r="F21" s="30"/>
      <c r="G21" s="28"/>
    </row>
    <row r="22" spans="1:7" ht="13.9" customHeight="1">
      <c r="A22" s="64" t="s">
        <v>2276</v>
      </c>
      <c r="B22" s="30"/>
      <c r="C22" s="30"/>
      <c r="D22" s="30"/>
      <c r="E22" s="30"/>
      <c r="F22" s="30"/>
      <c r="G22" s="28"/>
    </row>
    <row r="23" spans="1:7" ht="13.9" customHeight="1">
      <c r="A23" s="26"/>
      <c r="B23" s="30"/>
      <c r="C23" s="30"/>
      <c r="D23" s="30"/>
      <c r="E23" s="30"/>
      <c r="F23" s="30"/>
      <c r="G23" s="28"/>
    </row>
    <row r="24" spans="1:7" ht="40.15" customHeight="1">
      <c r="A24" s="6" t="s">
        <v>747</v>
      </c>
      <c r="B24" s="135" t="s">
        <v>748</v>
      </c>
      <c r="C24" s="122" t="s">
        <v>749</v>
      </c>
      <c r="D24" s="122" t="s">
        <v>750</v>
      </c>
      <c r="E24" s="122" t="s">
        <v>751</v>
      </c>
      <c r="F24" s="123" t="s">
        <v>752</v>
      </c>
      <c r="G24" s="7" t="s">
        <v>753</v>
      </c>
    </row>
    <row r="25" spans="1:7" ht="13.9" customHeight="1">
      <c r="A25" s="3" t="s">
        <v>671</v>
      </c>
      <c r="B25" s="141" t="s">
        <v>672</v>
      </c>
      <c r="C25" s="118"/>
      <c r="D25" s="118"/>
      <c r="E25" s="118"/>
      <c r="F25" s="118"/>
      <c r="G25" s="5"/>
    </row>
    <row r="26" spans="1:7" ht="13.7" customHeight="1">
      <c r="A26" s="5"/>
      <c r="B26" s="141" t="s">
        <v>673</v>
      </c>
      <c r="C26" s="119" t="s">
        <v>674</v>
      </c>
      <c r="D26" s="121" t="s">
        <v>675</v>
      </c>
      <c r="E26" s="119" t="s">
        <v>728</v>
      </c>
      <c r="F26" s="118"/>
      <c r="G26" s="5"/>
    </row>
    <row r="27" spans="1:7" ht="13.7" customHeight="1">
      <c r="A27" s="5"/>
      <c r="B27" s="141" t="s">
        <v>840</v>
      </c>
      <c r="C27" s="119" t="s">
        <v>681</v>
      </c>
      <c r="D27" s="121" t="s">
        <v>675</v>
      </c>
      <c r="E27" s="119" t="s">
        <v>813</v>
      </c>
      <c r="F27" s="118"/>
      <c r="G27" s="5"/>
    </row>
    <row r="28" spans="1:7" ht="13.9" customHeight="1">
      <c r="A28" s="5"/>
      <c r="B28" s="141" t="s">
        <v>736</v>
      </c>
      <c r="C28" s="119" t="s">
        <v>681</v>
      </c>
      <c r="D28" s="121" t="s">
        <v>675</v>
      </c>
      <c r="E28" s="119" t="s">
        <v>775</v>
      </c>
      <c r="F28" s="118"/>
      <c r="G28" s="5"/>
    </row>
    <row r="29" spans="1:7" ht="13.7" customHeight="1">
      <c r="A29" s="5"/>
      <c r="B29" s="141" t="s">
        <v>683</v>
      </c>
      <c r="C29" s="119" t="s">
        <v>684</v>
      </c>
      <c r="D29" s="121" t="s">
        <v>675</v>
      </c>
      <c r="E29" s="119" t="s">
        <v>838</v>
      </c>
      <c r="F29" s="118"/>
      <c r="G29" s="5"/>
    </row>
    <row r="30" spans="1:7" ht="13.9" customHeight="1">
      <c r="A30" s="5"/>
      <c r="B30" s="130"/>
      <c r="C30" s="118"/>
      <c r="D30" s="118"/>
      <c r="E30" s="141" t="s">
        <v>685</v>
      </c>
      <c r="F30" s="142"/>
      <c r="G30" s="5"/>
    </row>
    <row r="31" spans="1:7" ht="13.7" customHeight="1">
      <c r="A31" s="3" t="s">
        <v>686</v>
      </c>
      <c r="B31" s="141" t="s">
        <v>687</v>
      </c>
      <c r="C31" s="118"/>
      <c r="D31" s="118"/>
      <c r="E31" s="118"/>
      <c r="F31" s="118"/>
      <c r="G31" s="5"/>
    </row>
    <row r="32" spans="1:7" ht="13.7" customHeight="1">
      <c r="A32" s="5"/>
      <c r="B32" s="141" t="s">
        <v>1209</v>
      </c>
      <c r="C32" s="118"/>
      <c r="D32" s="125" t="s">
        <v>791</v>
      </c>
      <c r="E32" s="119" t="s">
        <v>814</v>
      </c>
      <c r="F32" s="118"/>
      <c r="G32" s="5"/>
    </row>
    <row r="33" spans="1:7" ht="13.9" customHeight="1">
      <c r="A33" s="5"/>
      <c r="B33" s="141" t="s">
        <v>1257</v>
      </c>
      <c r="C33" s="118"/>
      <c r="D33" s="121" t="s">
        <v>756</v>
      </c>
      <c r="E33" s="119" t="s">
        <v>728</v>
      </c>
      <c r="F33" s="118"/>
      <c r="G33" s="5"/>
    </row>
    <row r="34" spans="1:7" ht="13.7" customHeight="1">
      <c r="A34" s="5"/>
      <c r="B34" s="130"/>
      <c r="C34" s="118"/>
      <c r="D34" s="118"/>
      <c r="E34" s="141" t="s">
        <v>698</v>
      </c>
      <c r="F34" s="142"/>
      <c r="G34" s="5"/>
    </row>
    <row r="35" spans="1:7" ht="13.7" customHeight="1">
      <c r="A35" s="3" t="s">
        <v>699</v>
      </c>
      <c r="B35" s="141" t="s">
        <v>700</v>
      </c>
      <c r="C35" s="118"/>
      <c r="D35" s="118"/>
      <c r="E35" s="118"/>
      <c r="F35" s="118"/>
      <c r="G35" s="5"/>
    </row>
    <row r="36" spans="1:7" ht="13.9" customHeight="1">
      <c r="A36" s="5"/>
      <c r="B36" s="130"/>
      <c r="C36" s="118"/>
      <c r="D36" s="118"/>
      <c r="E36" s="118"/>
      <c r="F36" s="118"/>
      <c r="G36" s="5"/>
    </row>
    <row r="37" spans="1:7" ht="13.7" customHeight="1">
      <c r="A37" s="5"/>
      <c r="B37" s="130"/>
      <c r="C37" s="118"/>
      <c r="D37" s="118"/>
      <c r="E37" s="141" t="s">
        <v>701</v>
      </c>
      <c r="F37" s="142"/>
      <c r="G37" s="5"/>
    </row>
    <row r="38" spans="1:7" ht="13.7" customHeight="1">
      <c r="A38" s="3" t="s">
        <v>702</v>
      </c>
      <c r="B38" s="141" t="s">
        <v>703</v>
      </c>
      <c r="C38" s="147"/>
      <c r="D38" s="147"/>
      <c r="E38" s="147"/>
      <c r="F38" s="142"/>
      <c r="G38" s="5"/>
    </row>
    <row r="39" spans="1:7" ht="13.9" customHeight="1">
      <c r="A39" s="3" t="s">
        <v>704</v>
      </c>
      <c r="B39" s="136" t="s">
        <v>843</v>
      </c>
      <c r="C39" s="137"/>
      <c r="D39" s="138"/>
      <c r="E39" s="141" t="s">
        <v>706</v>
      </c>
      <c r="F39" s="142"/>
      <c r="G39" s="5"/>
    </row>
    <row r="40" spans="1:7" ht="13.7" customHeight="1">
      <c r="A40" s="3" t="s">
        <v>707</v>
      </c>
      <c r="B40" s="141" t="s">
        <v>708</v>
      </c>
      <c r="C40" s="147"/>
      <c r="D40" s="147"/>
      <c r="E40" s="147"/>
      <c r="F40" s="142"/>
      <c r="G40" s="5"/>
    </row>
  </sheetData>
  <mergeCells count="7">
    <mergeCell ref="E13:F13"/>
    <mergeCell ref="E9:F9"/>
    <mergeCell ref="B19:D19"/>
    <mergeCell ref="E19:F19"/>
    <mergeCell ref="B20:F20"/>
    <mergeCell ref="E16:F16"/>
    <mergeCell ref="B18:F18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>
  <sheetPr codeName="Sheet108"/>
  <dimension ref="A1:G46"/>
  <sheetViews>
    <sheetView topLeftCell="A34" workbookViewId="0">
      <selection sqref="A1:G46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2277</v>
      </c>
    </row>
    <row r="3" spans="1:7" ht="40.15" customHeight="1">
      <c r="A3" s="122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3.9" customHeight="1">
      <c r="A4" s="119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118"/>
      <c r="B5" s="3" t="s">
        <v>673</v>
      </c>
      <c r="C5" s="3" t="s">
        <v>674</v>
      </c>
      <c r="D5" s="12" t="s">
        <v>675</v>
      </c>
      <c r="E5" s="3" t="s">
        <v>728</v>
      </c>
      <c r="F5" s="5"/>
      <c r="G5" s="5"/>
    </row>
    <row r="6" spans="1:7" ht="13.7" customHeight="1">
      <c r="A6" s="118"/>
      <c r="B6" s="3" t="s">
        <v>840</v>
      </c>
      <c r="C6" s="3" t="s">
        <v>681</v>
      </c>
      <c r="D6" s="12" t="s">
        <v>675</v>
      </c>
      <c r="E6" s="3" t="s">
        <v>813</v>
      </c>
      <c r="F6" s="5"/>
      <c r="G6" s="5"/>
    </row>
    <row r="7" spans="1:7" ht="13.9" customHeight="1">
      <c r="A7" s="118"/>
      <c r="B7" s="3" t="s">
        <v>736</v>
      </c>
      <c r="C7" s="3" t="s">
        <v>681</v>
      </c>
      <c r="D7" s="12" t="s">
        <v>675</v>
      </c>
      <c r="E7" s="3" t="s">
        <v>775</v>
      </c>
      <c r="F7" s="5"/>
      <c r="G7" s="5"/>
    </row>
    <row r="8" spans="1:7" ht="13.7" customHeight="1">
      <c r="A8" s="118"/>
      <c r="B8" s="3" t="s">
        <v>683</v>
      </c>
      <c r="C8" s="3" t="s">
        <v>684</v>
      </c>
      <c r="D8" s="12" t="s">
        <v>675</v>
      </c>
      <c r="E8" s="3" t="s">
        <v>838</v>
      </c>
      <c r="F8" s="5"/>
      <c r="G8" s="5"/>
    </row>
    <row r="9" spans="1:7" ht="13.9" customHeight="1">
      <c r="A9" s="118"/>
      <c r="B9" s="5"/>
      <c r="C9" s="5"/>
      <c r="D9" s="5"/>
      <c r="E9" s="878" t="s">
        <v>685</v>
      </c>
      <c r="F9" s="878"/>
      <c r="G9" s="5"/>
    </row>
    <row r="10" spans="1:7" ht="13.7" customHeight="1">
      <c r="A10" s="119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118"/>
      <c r="B11" s="3" t="s">
        <v>1258</v>
      </c>
      <c r="C11" s="5"/>
      <c r="D11" s="14" t="s">
        <v>791</v>
      </c>
      <c r="E11" s="3" t="s">
        <v>814</v>
      </c>
      <c r="F11" s="5"/>
      <c r="G11" s="5"/>
    </row>
    <row r="12" spans="1:7" ht="13.9" customHeight="1">
      <c r="A12" s="118"/>
      <c r="B12" s="3" t="s">
        <v>1259</v>
      </c>
      <c r="C12" s="5"/>
      <c r="D12" s="12" t="s">
        <v>756</v>
      </c>
      <c r="E12" s="3" t="s">
        <v>728</v>
      </c>
      <c r="F12" s="5"/>
      <c r="G12" s="5"/>
    </row>
    <row r="13" spans="1:7" ht="23.45" customHeight="1">
      <c r="A13" s="118"/>
      <c r="B13" s="2" t="s">
        <v>1260</v>
      </c>
      <c r="C13" s="5"/>
      <c r="D13" s="2" t="s">
        <v>1220</v>
      </c>
      <c r="E13" s="2" t="s">
        <v>1261</v>
      </c>
      <c r="F13" s="5"/>
      <c r="G13" s="5"/>
    </row>
    <row r="14" spans="1:7" ht="13.9" customHeight="1">
      <c r="A14" s="118"/>
      <c r="B14" s="3" t="s">
        <v>1211</v>
      </c>
      <c r="C14" s="5"/>
      <c r="D14" s="12" t="s">
        <v>756</v>
      </c>
      <c r="E14" s="3" t="s">
        <v>1262</v>
      </c>
      <c r="F14" s="5"/>
      <c r="G14" s="5"/>
    </row>
    <row r="15" spans="1:7" ht="13.7" customHeight="1">
      <c r="A15" s="118"/>
      <c r="B15" s="5"/>
      <c r="C15" s="5"/>
      <c r="D15" s="5"/>
      <c r="E15" s="5"/>
      <c r="F15" s="5"/>
      <c r="G15" s="5"/>
    </row>
    <row r="16" spans="1:7" ht="13.9" customHeight="1">
      <c r="A16" s="118"/>
      <c r="B16" s="5"/>
      <c r="C16" s="5"/>
      <c r="D16" s="5"/>
      <c r="E16" s="878" t="s">
        <v>698</v>
      </c>
      <c r="F16" s="878"/>
      <c r="G16" s="5"/>
    </row>
    <row r="17" spans="1:7" ht="13.7" customHeight="1">
      <c r="A17" s="119" t="s">
        <v>699</v>
      </c>
      <c r="B17" s="3" t="s">
        <v>700</v>
      </c>
      <c r="C17" s="5"/>
      <c r="D17" s="5"/>
      <c r="E17" s="5"/>
      <c r="F17" s="5"/>
      <c r="G17" s="5"/>
    </row>
    <row r="18" spans="1:7" ht="13.7" customHeight="1">
      <c r="A18" s="118"/>
      <c r="B18" s="5"/>
      <c r="C18" s="5"/>
      <c r="D18" s="5"/>
      <c r="E18" s="5"/>
      <c r="F18" s="5"/>
      <c r="G18" s="5"/>
    </row>
    <row r="19" spans="1:7" ht="13.9" customHeight="1">
      <c r="A19" s="118"/>
      <c r="B19" s="5"/>
      <c r="C19" s="5"/>
      <c r="D19" s="5"/>
      <c r="E19" s="878" t="s">
        <v>701</v>
      </c>
      <c r="F19" s="878"/>
      <c r="G19" s="5"/>
    </row>
    <row r="20" spans="1:7" ht="13.7" customHeight="1">
      <c r="A20" s="118"/>
      <c r="B20" s="5"/>
      <c r="C20" s="5"/>
      <c r="D20" s="5"/>
      <c r="E20" s="5"/>
      <c r="F20" s="5"/>
      <c r="G20" s="5"/>
    </row>
    <row r="21" spans="1:7" ht="13.7" customHeight="1">
      <c r="A21" s="119" t="s">
        <v>702</v>
      </c>
      <c r="B21" s="878" t="s">
        <v>703</v>
      </c>
      <c r="C21" s="878"/>
      <c r="D21" s="878"/>
      <c r="E21" s="878"/>
      <c r="F21" s="878"/>
      <c r="G21" s="5"/>
    </row>
    <row r="22" spans="1:7" ht="13.9" customHeight="1">
      <c r="A22" s="119" t="s">
        <v>704</v>
      </c>
      <c r="B22" s="875" t="s">
        <v>843</v>
      </c>
      <c r="C22" s="875"/>
      <c r="D22" s="875"/>
      <c r="E22" s="876" t="s">
        <v>706</v>
      </c>
      <c r="F22" s="876"/>
      <c r="G22" s="5"/>
    </row>
    <row r="23" spans="1:7" ht="13.7" customHeight="1">
      <c r="A23" s="119" t="s">
        <v>707</v>
      </c>
      <c r="B23" s="877" t="s">
        <v>708</v>
      </c>
      <c r="C23" s="877"/>
      <c r="D23" s="877"/>
      <c r="E23" s="877"/>
      <c r="F23" s="877"/>
      <c r="G23" s="5"/>
    </row>
    <row r="24" spans="1:7" ht="13.7" customHeight="1">
      <c r="A24" s="26"/>
      <c r="B24" s="30"/>
      <c r="C24" s="30"/>
      <c r="D24" s="30"/>
      <c r="E24" s="30"/>
      <c r="F24" s="30"/>
      <c r="G24" s="28"/>
    </row>
    <row r="25" spans="1:7" ht="13.7" customHeight="1">
      <c r="A25" s="64" t="s">
        <v>2278</v>
      </c>
      <c r="B25" s="30"/>
      <c r="C25" s="30"/>
      <c r="D25" s="30"/>
      <c r="E25" s="30"/>
      <c r="F25" s="30"/>
      <c r="G25" s="28"/>
    </row>
    <row r="26" spans="1:7" ht="13.7" customHeight="1">
      <c r="A26" s="26"/>
      <c r="B26" s="30"/>
      <c r="C26" s="30"/>
      <c r="D26" s="30"/>
      <c r="E26" s="30"/>
      <c r="F26" s="30"/>
      <c r="G26" s="28"/>
    </row>
    <row r="27" spans="1:7" ht="40.15" customHeight="1">
      <c r="A27" s="6" t="s">
        <v>747</v>
      </c>
      <c r="B27" s="135" t="s">
        <v>748</v>
      </c>
      <c r="C27" s="122" t="s">
        <v>749</v>
      </c>
      <c r="D27" s="122" t="s">
        <v>750</v>
      </c>
      <c r="E27" s="122" t="s">
        <v>751</v>
      </c>
      <c r="F27" s="123" t="s">
        <v>752</v>
      </c>
      <c r="G27" s="7" t="s">
        <v>753</v>
      </c>
    </row>
    <row r="28" spans="1:7" ht="13.7" customHeight="1">
      <c r="A28" s="3" t="s">
        <v>671</v>
      </c>
      <c r="B28" s="141" t="s">
        <v>672</v>
      </c>
      <c r="C28" s="118"/>
      <c r="D28" s="118"/>
      <c r="E28" s="118"/>
      <c r="F28" s="118"/>
      <c r="G28" s="5"/>
    </row>
    <row r="29" spans="1:7" ht="13.9" customHeight="1">
      <c r="A29" s="5"/>
      <c r="B29" s="141" t="s">
        <v>673</v>
      </c>
      <c r="C29" s="119" t="s">
        <v>674</v>
      </c>
      <c r="D29" s="121" t="s">
        <v>675</v>
      </c>
      <c r="E29" s="119" t="s">
        <v>679</v>
      </c>
      <c r="F29" s="118"/>
      <c r="G29" s="5"/>
    </row>
    <row r="30" spans="1:7" ht="13.7" customHeight="1">
      <c r="A30" s="5"/>
      <c r="B30" s="141" t="s">
        <v>840</v>
      </c>
      <c r="C30" s="119" t="s">
        <v>681</v>
      </c>
      <c r="D30" s="121" t="s">
        <v>675</v>
      </c>
      <c r="E30" s="119" t="s">
        <v>839</v>
      </c>
      <c r="F30" s="118"/>
      <c r="G30" s="5"/>
    </row>
    <row r="31" spans="1:7" ht="13.7" customHeight="1">
      <c r="A31" s="5"/>
      <c r="B31" s="141" t="s">
        <v>736</v>
      </c>
      <c r="C31" s="119" t="s">
        <v>681</v>
      </c>
      <c r="D31" s="121" t="s">
        <v>675</v>
      </c>
      <c r="E31" s="119" t="s">
        <v>696</v>
      </c>
      <c r="F31" s="118"/>
      <c r="G31" s="5"/>
    </row>
    <row r="32" spans="1:7" ht="13.9" customHeight="1">
      <c r="A32" s="5"/>
      <c r="B32" s="141" t="s">
        <v>683</v>
      </c>
      <c r="C32" s="119" t="s">
        <v>684</v>
      </c>
      <c r="D32" s="121" t="s">
        <v>675</v>
      </c>
      <c r="E32" s="119" t="s">
        <v>761</v>
      </c>
      <c r="F32" s="118"/>
      <c r="G32" s="5"/>
    </row>
    <row r="33" spans="1:7" ht="13.7" customHeight="1">
      <c r="A33" s="5"/>
      <c r="B33" s="130"/>
      <c r="C33" s="118"/>
      <c r="D33" s="118"/>
      <c r="E33" s="141" t="s">
        <v>685</v>
      </c>
      <c r="F33" s="142"/>
      <c r="G33" s="5"/>
    </row>
    <row r="34" spans="1:7" ht="13.7" customHeight="1">
      <c r="A34" s="3" t="s">
        <v>686</v>
      </c>
      <c r="B34" s="141" t="s">
        <v>687</v>
      </c>
      <c r="C34" s="118"/>
      <c r="D34" s="118"/>
      <c r="E34" s="118"/>
      <c r="F34" s="118"/>
      <c r="G34" s="5"/>
    </row>
    <row r="35" spans="1:7" ht="23.45" customHeight="1">
      <c r="A35" s="5"/>
      <c r="B35" s="149" t="s">
        <v>1263</v>
      </c>
      <c r="C35" s="118"/>
      <c r="D35" s="22" t="s">
        <v>1264</v>
      </c>
      <c r="E35" s="124" t="s">
        <v>1265</v>
      </c>
      <c r="F35" s="118"/>
      <c r="G35" s="5"/>
    </row>
    <row r="36" spans="1:7" ht="23.45" customHeight="1">
      <c r="A36" s="5"/>
      <c r="B36" s="149" t="s">
        <v>1266</v>
      </c>
      <c r="C36" s="118"/>
      <c r="D36" s="124" t="s">
        <v>1267</v>
      </c>
      <c r="E36" s="119" t="s">
        <v>728</v>
      </c>
      <c r="F36" s="118"/>
      <c r="G36" s="5"/>
    </row>
    <row r="37" spans="1:7" ht="23.45" customHeight="1">
      <c r="A37" s="5"/>
      <c r="B37" s="161" t="s">
        <v>1268</v>
      </c>
      <c r="C37" s="118"/>
      <c r="D37" s="124" t="s">
        <v>1220</v>
      </c>
      <c r="E37" s="124" t="s">
        <v>1261</v>
      </c>
      <c r="F37" s="118"/>
      <c r="G37" s="5"/>
    </row>
    <row r="38" spans="1:7" ht="13.7" customHeight="1">
      <c r="A38" s="5"/>
      <c r="B38" s="141" t="s">
        <v>1211</v>
      </c>
      <c r="C38" s="118"/>
      <c r="D38" s="121" t="s">
        <v>756</v>
      </c>
      <c r="E38" s="119" t="s">
        <v>1262</v>
      </c>
      <c r="F38" s="118"/>
      <c r="G38" s="5"/>
    </row>
    <row r="39" spans="1:7" ht="13.9" customHeight="1">
      <c r="A39" s="5"/>
      <c r="B39" s="130"/>
      <c r="C39" s="118"/>
      <c r="D39" s="118"/>
      <c r="E39" s="118"/>
      <c r="F39" s="118"/>
      <c r="G39" s="5"/>
    </row>
    <row r="40" spans="1:7" ht="13.7" customHeight="1">
      <c r="A40" s="5"/>
      <c r="B40" s="130"/>
      <c r="C40" s="118"/>
      <c r="D40" s="118"/>
      <c r="E40" s="141" t="s">
        <v>698</v>
      </c>
      <c r="F40" s="142"/>
      <c r="G40" s="5"/>
    </row>
    <row r="41" spans="1:7" ht="13.7" customHeight="1">
      <c r="A41" s="3" t="s">
        <v>699</v>
      </c>
      <c r="B41" s="141" t="s">
        <v>700</v>
      </c>
      <c r="C41" s="118"/>
      <c r="D41" s="118"/>
      <c r="E41" s="118"/>
      <c r="F41" s="118"/>
      <c r="G41" s="5"/>
    </row>
    <row r="42" spans="1:7" ht="13.9" customHeight="1">
      <c r="A42" s="5"/>
      <c r="B42" s="130"/>
      <c r="C42" s="118"/>
      <c r="D42" s="118"/>
      <c r="E42" s="141" t="s">
        <v>701</v>
      </c>
      <c r="F42" s="142"/>
      <c r="G42" s="5"/>
    </row>
    <row r="43" spans="1:7" ht="13.7" customHeight="1">
      <c r="A43" s="5"/>
      <c r="B43" s="130"/>
      <c r="C43" s="118"/>
      <c r="D43" s="118"/>
      <c r="E43" s="118"/>
      <c r="F43" s="118"/>
      <c r="G43" s="5"/>
    </row>
    <row r="44" spans="1:7" ht="13.9" customHeight="1">
      <c r="A44" s="3" t="s">
        <v>702</v>
      </c>
      <c r="B44" s="141" t="s">
        <v>703</v>
      </c>
      <c r="C44" s="147"/>
      <c r="D44" s="147"/>
      <c r="E44" s="147"/>
      <c r="F44" s="142"/>
      <c r="G44" s="5"/>
    </row>
    <row r="45" spans="1:7" ht="13.7" customHeight="1">
      <c r="A45" s="3" t="s">
        <v>704</v>
      </c>
      <c r="B45" s="136" t="s">
        <v>843</v>
      </c>
      <c r="C45" s="137"/>
      <c r="D45" s="138"/>
      <c r="E45" s="141" t="s">
        <v>706</v>
      </c>
      <c r="F45" s="142"/>
      <c r="G45" s="5"/>
    </row>
    <row r="46" spans="1:7" ht="13.7" customHeight="1">
      <c r="A46" s="3" t="s">
        <v>707</v>
      </c>
      <c r="B46" s="141" t="s">
        <v>708</v>
      </c>
      <c r="C46" s="147"/>
      <c r="D46" s="147"/>
      <c r="E46" s="147"/>
      <c r="F46" s="142"/>
      <c r="G46" s="5"/>
    </row>
  </sheetData>
  <mergeCells count="7">
    <mergeCell ref="E9:F9"/>
    <mergeCell ref="B23:F23"/>
    <mergeCell ref="B21:F21"/>
    <mergeCell ref="B22:D22"/>
    <mergeCell ref="E22:F22"/>
    <mergeCell ref="E16:F16"/>
    <mergeCell ref="E19:F19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>
  <sheetPr codeName="Sheet109"/>
  <dimension ref="A1:G41"/>
  <sheetViews>
    <sheetView topLeftCell="A28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4.140625" customWidth="1"/>
    <col min="4" max="4" width="11.28515625" customWidth="1"/>
    <col min="5" max="5" width="22.140625" customWidth="1"/>
    <col min="6" max="6" width="14.28515625" customWidth="1"/>
    <col min="7" max="7" width="16.7109375" customWidth="1"/>
  </cols>
  <sheetData>
    <row r="1" spans="1:7">
      <c r="A1" s="64" t="s">
        <v>2279</v>
      </c>
    </row>
    <row r="3" spans="1:7" ht="40.15" customHeight="1">
      <c r="A3" s="6" t="s">
        <v>747</v>
      </c>
      <c r="B3" s="122" t="s">
        <v>748</v>
      </c>
      <c r="C3" s="122" t="s">
        <v>749</v>
      </c>
      <c r="D3" s="135" t="s">
        <v>750</v>
      </c>
      <c r="E3" s="135" t="s">
        <v>751</v>
      </c>
      <c r="F3" s="123" t="s">
        <v>752</v>
      </c>
      <c r="G3" s="123" t="s">
        <v>753</v>
      </c>
    </row>
    <row r="4" spans="1:7" ht="13.9" customHeight="1">
      <c r="A4" s="3" t="s">
        <v>671</v>
      </c>
      <c r="B4" s="119" t="s">
        <v>672</v>
      </c>
      <c r="C4" s="118"/>
      <c r="D4" s="130"/>
      <c r="E4" s="130"/>
      <c r="F4" s="118"/>
      <c r="G4" s="118"/>
    </row>
    <row r="5" spans="1:7" ht="13.7" customHeight="1">
      <c r="A5" s="5"/>
      <c r="B5" s="119" t="s">
        <v>673</v>
      </c>
      <c r="C5" s="119" t="s">
        <v>674</v>
      </c>
      <c r="D5" s="141" t="s">
        <v>675</v>
      </c>
      <c r="E5" s="141" t="s">
        <v>839</v>
      </c>
      <c r="F5" s="118"/>
      <c r="G5" s="118"/>
    </row>
    <row r="6" spans="1:7" ht="13.7" customHeight="1">
      <c r="A6" s="5"/>
      <c r="B6" s="119" t="s">
        <v>840</v>
      </c>
      <c r="C6" s="119" t="s">
        <v>681</v>
      </c>
      <c r="D6" s="141" t="s">
        <v>675</v>
      </c>
      <c r="E6" s="141" t="s">
        <v>811</v>
      </c>
      <c r="F6" s="118"/>
      <c r="G6" s="118"/>
    </row>
    <row r="7" spans="1:7" ht="13.9" customHeight="1">
      <c r="A7" s="5"/>
      <c r="B7" s="119" t="s">
        <v>736</v>
      </c>
      <c r="C7" s="119" t="s">
        <v>681</v>
      </c>
      <c r="D7" s="141" t="s">
        <v>675</v>
      </c>
      <c r="E7" s="141" t="s">
        <v>721</v>
      </c>
      <c r="F7" s="118"/>
      <c r="G7" s="118"/>
    </row>
    <row r="8" spans="1:7" ht="13.7" customHeight="1">
      <c r="A8" s="5"/>
      <c r="B8" s="119" t="s">
        <v>683</v>
      </c>
      <c r="C8" s="119" t="s">
        <v>684</v>
      </c>
      <c r="D8" s="141" t="s">
        <v>675</v>
      </c>
      <c r="E8" s="141" t="s">
        <v>822</v>
      </c>
      <c r="F8" s="118"/>
      <c r="G8" s="118"/>
    </row>
    <row r="9" spans="1:7" ht="13.7" customHeight="1">
      <c r="A9" s="5"/>
      <c r="B9" s="118"/>
      <c r="C9" s="118"/>
      <c r="D9" s="130"/>
      <c r="E9" s="141" t="s">
        <v>685</v>
      </c>
      <c r="F9" s="142"/>
      <c r="G9" s="118"/>
    </row>
    <row r="10" spans="1:7" ht="13.9" customHeight="1">
      <c r="A10" s="3" t="s">
        <v>686</v>
      </c>
      <c r="B10" s="119" t="s">
        <v>687</v>
      </c>
      <c r="C10" s="118"/>
      <c r="D10" s="130"/>
      <c r="E10" s="130"/>
      <c r="F10" s="118"/>
      <c r="G10" s="118"/>
    </row>
    <row r="11" spans="1:7" ht="14.45" customHeight="1">
      <c r="A11" s="5"/>
      <c r="B11" s="119" t="s">
        <v>1213</v>
      </c>
      <c r="C11" s="118"/>
      <c r="D11" s="160" t="s">
        <v>1214</v>
      </c>
      <c r="E11" s="141" t="s">
        <v>719</v>
      </c>
      <c r="F11" s="118"/>
      <c r="G11" s="118"/>
    </row>
    <row r="12" spans="1:7" ht="12" customHeight="1">
      <c r="A12" s="5"/>
      <c r="B12" s="119" t="s">
        <v>1259</v>
      </c>
      <c r="C12" s="118"/>
      <c r="D12" s="141" t="s">
        <v>756</v>
      </c>
      <c r="E12" s="141" t="s">
        <v>729</v>
      </c>
      <c r="F12" s="118"/>
      <c r="G12" s="118"/>
    </row>
    <row r="13" spans="1:7" ht="12" customHeight="1">
      <c r="A13" s="5"/>
      <c r="B13" s="119" t="s">
        <v>1269</v>
      </c>
      <c r="C13" s="118"/>
      <c r="D13" s="141" t="s">
        <v>756</v>
      </c>
      <c r="E13" s="141" t="s">
        <v>728</v>
      </c>
      <c r="F13" s="118"/>
      <c r="G13" s="118"/>
    </row>
    <row r="14" spans="1:7" ht="13.7" customHeight="1">
      <c r="A14" s="5"/>
      <c r="B14" s="118"/>
      <c r="C14" s="118"/>
      <c r="D14" s="130"/>
      <c r="E14" s="141" t="s">
        <v>698</v>
      </c>
      <c r="F14" s="142"/>
      <c r="G14" s="118"/>
    </row>
    <row r="15" spans="1:7" ht="13.9" customHeight="1">
      <c r="A15" s="3" t="s">
        <v>699</v>
      </c>
      <c r="B15" s="119" t="s">
        <v>700</v>
      </c>
      <c r="C15" s="118"/>
      <c r="D15" s="131"/>
      <c r="E15" s="130"/>
      <c r="F15" s="118"/>
      <c r="G15" s="118"/>
    </row>
    <row r="16" spans="1:7" ht="13.7" customHeight="1">
      <c r="A16" s="5"/>
      <c r="B16" s="118"/>
      <c r="C16" s="118"/>
      <c r="D16" s="118"/>
      <c r="E16" s="141" t="s">
        <v>701</v>
      </c>
      <c r="F16" s="142"/>
      <c r="G16" s="118"/>
    </row>
    <row r="17" spans="1:7" ht="13.7" customHeight="1">
      <c r="A17" s="5"/>
      <c r="B17" s="118"/>
      <c r="C17" s="118"/>
      <c r="D17" s="118"/>
      <c r="E17" s="130"/>
      <c r="F17" s="118"/>
      <c r="G17" s="118"/>
    </row>
    <row r="18" spans="1:7" ht="13.9" customHeight="1">
      <c r="A18" s="3" t="s">
        <v>702</v>
      </c>
      <c r="B18" s="141" t="s">
        <v>703</v>
      </c>
      <c r="C18" s="147"/>
      <c r="D18" s="147"/>
      <c r="E18" s="147"/>
      <c r="F18" s="142"/>
      <c r="G18" s="118"/>
    </row>
    <row r="19" spans="1:7" ht="13.7" customHeight="1">
      <c r="A19" s="3" t="s">
        <v>704</v>
      </c>
      <c r="B19" s="136" t="s">
        <v>843</v>
      </c>
      <c r="C19" s="137"/>
      <c r="D19" s="138"/>
      <c r="E19" s="141" t="s">
        <v>706</v>
      </c>
      <c r="F19" s="142"/>
      <c r="G19" s="118"/>
    </row>
    <row r="20" spans="1:7" ht="13.9" customHeight="1">
      <c r="A20" s="3" t="s">
        <v>707</v>
      </c>
      <c r="B20" s="141" t="s">
        <v>708</v>
      </c>
      <c r="C20" s="147"/>
      <c r="D20" s="147"/>
      <c r="E20" s="147"/>
      <c r="F20" s="142"/>
      <c r="G20" s="118"/>
    </row>
    <row r="21" spans="1:7" ht="13.9" customHeight="1">
      <c r="A21" s="26"/>
      <c r="B21" s="120"/>
      <c r="C21" s="120"/>
      <c r="D21" s="120"/>
      <c r="E21" s="120"/>
      <c r="F21" s="120"/>
      <c r="G21" s="28"/>
    </row>
    <row r="22" spans="1:7" ht="13.9" customHeight="1">
      <c r="A22" s="64" t="s">
        <v>2280</v>
      </c>
      <c r="B22" s="120"/>
      <c r="C22" s="120"/>
      <c r="D22" s="120"/>
      <c r="E22" s="120"/>
      <c r="F22" s="120"/>
      <c r="G22" s="28"/>
    </row>
    <row r="23" spans="1:7" ht="13.9" customHeight="1">
      <c r="A23" s="26"/>
      <c r="B23" s="30"/>
      <c r="C23" s="30"/>
      <c r="D23" s="30"/>
      <c r="E23" s="30"/>
      <c r="F23" s="30"/>
      <c r="G23" s="28"/>
    </row>
    <row r="24" spans="1:7" ht="40.15" customHeight="1">
      <c r="A24" s="6" t="s">
        <v>747</v>
      </c>
      <c r="B24" s="135" t="s">
        <v>748</v>
      </c>
      <c r="C24" s="135" t="s">
        <v>749</v>
      </c>
      <c r="D24" s="135" t="s">
        <v>750</v>
      </c>
      <c r="E24" s="122" t="s">
        <v>751</v>
      </c>
      <c r="F24" s="135" t="s">
        <v>752</v>
      </c>
      <c r="G24" s="7" t="s">
        <v>753</v>
      </c>
    </row>
    <row r="25" spans="1:7" ht="13.7" customHeight="1">
      <c r="A25" s="3" t="s">
        <v>671</v>
      </c>
      <c r="B25" s="141" t="s">
        <v>672</v>
      </c>
      <c r="C25" s="130"/>
      <c r="D25" s="130"/>
      <c r="E25" s="118"/>
      <c r="F25" s="130"/>
      <c r="G25" s="5"/>
    </row>
    <row r="26" spans="1:7" ht="13.7" customHeight="1">
      <c r="A26" s="5"/>
      <c r="B26" s="141" t="s">
        <v>673</v>
      </c>
      <c r="C26" s="141" t="s">
        <v>674</v>
      </c>
      <c r="D26" s="141" t="s">
        <v>675</v>
      </c>
      <c r="E26" s="119" t="s">
        <v>774</v>
      </c>
      <c r="F26" s="130"/>
      <c r="G26" s="5"/>
    </row>
    <row r="27" spans="1:7" ht="13.9" customHeight="1">
      <c r="A27" s="5"/>
      <c r="B27" s="141" t="s">
        <v>840</v>
      </c>
      <c r="C27" s="141" t="s">
        <v>681</v>
      </c>
      <c r="D27" s="141" t="s">
        <v>675</v>
      </c>
      <c r="E27" s="119" t="s">
        <v>793</v>
      </c>
      <c r="F27" s="130"/>
      <c r="G27" s="5"/>
    </row>
    <row r="28" spans="1:7" ht="13.7" customHeight="1">
      <c r="A28" s="5"/>
      <c r="B28" s="141" t="s">
        <v>736</v>
      </c>
      <c r="C28" s="141" t="s">
        <v>681</v>
      </c>
      <c r="D28" s="141" t="s">
        <v>675</v>
      </c>
      <c r="E28" s="119" t="s">
        <v>838</v>
      </c>
      <c r="F28" s="130"/>
      <c r="G28" s="5"/>
    </row>
    <row r="29" spans="1:7" ht="13.7" customHeight="1">
      <c r="A29" s="5"/>
      <c r="B29" s="141" t="s">
        <v>683</v>
      </c>
      <c r="C29" s="141" t="s">
        <v>684</v>
      </c>
      <c r="D29" s="141" t="s">
        <v>675</v>
      </c>
      <c r="E29" s="119" t="s">
        <v>827</v>
      </c>
      <c r="F29" s="130"/>
      <c r="G29" s="5"/>
    </row>
    <row r="30" spans="1:7" ht="13.9" customHeight="1">
      <c r="A30" s="5"/>
      <c r="B30" s="130"/>
      <c r="C30" s="130"/>
      <c r="D30" s="130"/>
      <c r="E30" s="141" t="s">
        <v>685</v>
      </c>
      <c r="F30" s="147"/>
      <c r="G30" s="5"/>
    </row>
    <row r="31" spans="1:7" ht="13.7" customHeight="1">
      <c r="A31" s="3" t="s">
        <v>686</v>
      </c>
      <c r="B31" s="141" t="s">
        <v>687</v>
      </c>
      <c r="C31" s="130"/>
      <c r="D31" s="130"/>
      <c r="E31" s="118"/>
      <c r="F31" s="130"/>
      <c r="G31" s="5"/>
    </row>
    <row r="32" spans="1:7" ht="12.75" customHeight="1">
      <c r="A32" s="5"/>
      <c r="B32" s="136" t="s">
        <v>1270</v>
      </c>
      <c r="C32" s="130"/>
      <c r="D32" s="160" t="s">
        <v>1214</v>
      </c>
      <c r="E32" s="119" t="s">
        <v>676</v>
      </c>
      <c r="F32" s="130"/>
      <c r="G32" s="5"/>
    </row>
    <row r="33" spans="1:7" ht="12" customHeight="1">
      <c r="A33" s="5"/>
      <c r="B33" s="141" t="s">
        <v>1271</v>
      </c>
      <c r="C33" s="130"/>
      <c r="D33" s="141" t="s">
        <v>756</v>
      </c>
      <c r="E33" s="119" t="s">
        <v>780</v>
      </c>
      <c r="F33" s="130"/>
      <c r="G33" s="5"/>
    </row>
    <row r="34" spans="1:7" ht="13.7" customHeight="1">
      <c r="A34" s="5"/>
      <c r="B34" s="130"/>
      <c r="C34" s="130"/>
      <c r="D34" s="130"/>
      <c r="E34" s="141" t="s">
        <v>698</v>
      </c>
      <c r="F34" s="147"/>
      <c r="G34" s="5"/>
    </row>
    <row r="35" spans="1:7" ht="13.9" customHeight="1">
      <c r="A35" s="3" t="s">
        <v>699</v>
      </c>
      <c r="B35" s="141" t="s">
        <v>700</v>
      </c>
      <c r="C35" s="130"/>
      <c r="D35" s="130"/>
      <c r="E35" s="118"/>
      <c r="F35" s="130"/>
      <c r="G35" s="5"/>
    </row>
    <row r="36" spans="1:7" ht="13.7" customHeight="1">
      <c r="A36" s="5"/>
      <c r="B36" s="130"/>
      <c r="C36" s="130"/>
      <c r="D36" s="130"/>
      <c r="E36" s="118"/>
      <c r="F36" s="130"/>
      <c r="G36" s="5"/>
    </row>
    <row r="37" spans="1:7" ht="13.9" customHeight="1">
      <c r="A37" s="5"/>
      <c r="B37" s="130"/>
      <c r="C37" s="130"/>
      <c r="D37" s="130"/>
      <c r="E37" s="141" t="s">
        <v>701</v>
      </c>
      <c r="F37" s="147"/>
      <c r="G37" s="5"/>
    </row>
    <row r="38" spans="1:7" ht="13.7" customHeight="1">
      <c r="A38" s="5"/>
      <c r="B38" s="130"/>
      <c r="C38" s="130"/>
      <c r="D38" s="130"/>
      <c r="E38" s="118"/>
      <c r="F38" s="130"/>
      <c r="G38" s="5"/>
    </row>
    <row r="39" spans="1:7" ht="13.7" customHeight="1">
      <c r="A39" s="3" t="s">
        <v>702</v>
      </c>
      <c r="B39" s="141" t="s">
        <v>703</v>
      </c>
      <c r="C39" s="147"/>
      <c r="D39" s="147"/>
      <c r="E39" s="147"/>
      <c r="F39" s="147"/>
      <c r="G39" s="5"/>
    </row>
    <row r="40" spans="1:7" ht="13.9" customHeight="1">
      <c r="A40" s="3" t="s">
        <v>704</v>
      </c>
      <c r="B40" s="136" t="s">
        <v>843</v>
      </c>
      <c r="C40" s="137"/>
      <c r="D40" s="137"/>
      <c r="E40" s="141" t="s">
        <v>706</v>
      </c>
      <c r="F40" s="147"/>
      <c r="G40" s="5"/>
    </row>
    <row r="41" spans="1:7" ht="13.7" customHeight="1">
      <c r="A41" s="3" t="s">
        <v>707</v>
      </c>
      <c r="B41" s="141" t="s">
        <v>708</v>
      </c>
      <c r="C41" s="147"/>
      <c r="D41" s="147"/>
      <c r="E41" s="147"/>
      <c r="F41" s="147"/>
      <c r="G41" s="5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>
  <sheetPr codeName="Sheet110"/>
  <dimension ref="A1:G21"/>
  <sheetViews>
    <sheetView workbookViewId="0">
      <selection sqref="A1:G21"/>
    </sheetView>
  </sheetViews>
  <sheetFormatPr defaultRowHeight="15"/>
  <cols>
    <col min="1" max="1" width="5.28515625" customWidth="1"/>
    <col min="2" max="2" width="22.28515625" customWidth="1"/>
    <col min="3" max="3" width="8.85546875" customWidth="1"/>
    <col min="4" max="4" width="11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2281</v>
      </c>
    </row>
    <row r="3" spans="1:7" ht="40.15" customHeight="1">
      <c r="A3" s="6" t="s">
        <v>747</v>
      </c>
      <c r="B3" s="122" t="s">
        <v>748</v>
      </c>
      <c r="C3" s="135" t="s">
        <v>749</v>
      </c>
      <c r="D3" s="135" t="s">
        <v>750</v>
      </c>
      <c r="E3" s="135" t="s">
        <v>751</v>
      </c>
      <c r="F3" s="123" t="s">
        <v>752</v>
      </c>
      <c r="G3" s="7" t="s">
        <v>753</v>
      </c>
    </row>
    <row r="4" spans="1:7" ht="13.9" customHeight="1">
      <c r="A4" s="3" t="s">
        <v>671</v>
      </c>
      <c r="B4" s="119" t="s">
        <v>672</v>
      </c>
      <c r="C4" s="130"/>
      <c r="D4" s="130"/>
      <c r="E4" s="130"/>
      <c r="F4" s="118"/>
      <c r="G4" s="5"/>
    </row>
    <row r="5" spans="1:7" ht="13.7" customHeight="1">
      <c r="A5" s="5"/>
      <c r="B5" s="119" t="s">
        <v>1226</v>
      </c>
      <c r="C5" s="141" t="s">
        <v>674</v>
      </c>
      <c r="D5" s="141" t="s">
        <v>675</v>
      </c>
      <c r="E5" s="141" t="s">
        <v>729</v>
      </c>
      <c r="F5" s="118"/>
      <c r="G5" s="5"/>
    </row>
    <row r="6" spans="1:7" ht="13.7" customHeight="1">
      <c r="A6" s="5"/>
      <c r="B6" s="119" t="s">
        <v>1227</v>
      </c>
      <c r="C6" s="141" t="s">
        <v>681</v>
      </c>
      <c r="D6" s="141" t="s">
        <v>675</v>
      </c>
      <c r="E6" s="141" t="s">
        <v>780</v>
      </c>
      <c r="F6" s="118"/>
      <c r="G6" s="5"/>
    </row>
    <row r="7" spans="1:7" ht="13.9" customHeight="1">
      <c r="A7" s="5"/>
      <c r="B7" s="119" t="s">
        <v>1229</v>
      </c>
      <c r="C7" s="141" t="s">
        <v>681</v>
      </c>
      <c r="D7" s="141" t="s">
        <v>675</v>
      </c>
      <c r="E7" s="141" t="s">
        <v>693</v>
      </c>
      <c r="F7" s="118"/>
      <c r="G7" s="5"/>
    </row>
    <row r="8" spans="1:7" ht="13.7" customHeight="1">
      <c r="A8" s="5"/>
      <c r="B8" s="119" t="s">
        <v>1231</v>
      </c>
      <c r="C8" s="141" t="s">
        <v>684</v>
      </c>
      <c r="D8" s="141" t="s">
        <v>675</v>
      </c>
      <c r="E8" s="141" t="s">
        <v>693</v>
      </c>
      <c r="F8" s="118"/>
      <c r="G8" s="5"/>
    </row>
    <row r="9" spans="1:7" ht="13.7" customHeight="1">
      <c r="A9" s="5"/>
      <c r="B9" s="118"/>
      <c r="C9" s="130"/>
      <c r="D9" s="130"/>
      <c r="E9" s="141" t="s">
        <v>685</v>
      </c>
      <c r="F9" s="142"/>
      <c r="G9" s="5"/>
    </row>
    <row r="10" spans="1:7" ht="13.9" customHeight="1">
      <c r="A10" s="3" t="s">
        <v>686</v>
      </c>
      <c r="B10" s="119" t="s">
        <v>687</v>
      </c>
      <c r="C10" s="130"/>
      <c r="D10" s="130"/>
      <c r="E10" s="130"/>
      <c r="F10" s="118"/>
      <c r="G10" s="5"/>
    </row>
    <row r="11" spans="1:7" ht="13.7" customHeight="1">
      <c r="A11" s="5"/>
      <c r="B11" s="119" t="s">
        <v>1272</v>
      </c>
      <c r="C11" s="130"/>
      <c r="D11" s="141" t="s">
        <v>905</v>
      </c>
      <c r="E11" s="141" t="s">
        <v>741</v>
      </c>
      <c r="F11" s="118"/>
      <c r="G11" s="5"/>
    </row>
    <row r="12" spans="1:7" ht="13.7" customHeight="1">
      <c r="A12" s="5"/>
      <c r="B12" s="119" t="s">
        <v>1273</v>
      </c>
      <c r="C12" s="130"/>
      <c r="D12" s="146" t="s">
        <v>791</v>
      </c>
      <c r="E12" s="141" t="s">
        <v>977</v>
      </c>
      <c r="F12" s="118"/>
      <c r="G12" s="5"/>
    </row>
    <row r="13" spans="1:7" ht="13.9" customHeight="1">
      <c r="A13" s="5"/>
      <c r="B13" s="119" t="s">
        <v>1144</v>
      </c>
      <c r="C13" s="130"/>
      <c r="D13" s="141" t="s">
        <v>756</v>
      </c>
      <c r="E13" s="141" t="s">
        <v>769</v>
      </c>
      <c r="F13" s="118"/>
      <c r="G13" s="5"/>
    </row>
    <row r="14" spans="1:7" ht="13.7" customHeight="1">
      <c r="A14" s="5"/>
      <c r="B14" s="119" t="s">
        <v>1274</v>
      </c>
      <c r="C14" s="130"/>
      <c r="D14" s="146" t="s">
        <v>791</v>
      </c>
      <c r="E14" s="141" t="s">
        <v>823</v>
      </c>
      <c r="F14" s="118"/>
      <c r="G14" s="5"/>
    </row>
    <row r="15" spans="1:7" ht="13.9" customHeight="1">
      <c r="A15" s="5"/>
      <c r="B15" s="118"/>
      <c r="C15" s="130"/>
      <c r="D15" s="130"/>
      <c r="E15" s="130"/>
      <c r="F15" s="118"/>
      <c r="G15" s="5"/>
    </row>
    <row r="16" spans="1:7" ht="13.7" customHeight="1">
      <c r="A16" s="5"/>
      <c r="B16" s="118"/>
      <c r="C16" s="130"/>
      <c r="D16" s="130"/>
      <c r="E16" s="141" t="s">
        <v>698</v>
      </c>
      <c r="F16" s="142"/>
      <c r="G16" s="5"/>
    </row>
    <row r="17" spans="1:7" ht="13.7" customHeight="1">
      <c r="A17" s="3" t="s">
        <v>699</v>
      </c>
      <c r="B17" s="119" t="s">
        <v>700</v>
      </c>
      <c r="C17" s="130"/>
      <c r="D17" s="130"/>
      <c r="E17" s="130"/>
      <c r="F17" s="118"/>
      <c r="G17" s="5"/>
    </row>
    <row r="18" spans="1:7" ht="13.9" customHeight="1">
      <c r="A18" s="5"/>
      <c r="B18" s="118"/>
      <c r="C18" s="130"/>
      <c r="D18" s="130"/>
      <c r="E18" s="141" t="s">
        <v>701</v>
      </c>
      <c r="F18" s="142"/>
      <c r="G18" s="5"/>
    </row>
    <row r="19" spans="1:7" ht="13.7" customHeight="1">
      <c r="A19" s="3" t="s">
        <v>702</v>
      </c>
      <c r="B19" s="141" t="s">
        <v>703</v>
      </c>
      <c r="C19" s="147"/>
      <c r="D19" s="147"/>
      <c r="E19" s="147"/>
      <c r="F19" s="142"/>
      <c r="G19" s="5"/>
    </row>
    <row r="20" spans="1:7" ht="13.7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3.9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</sheetData>
  <mergeCells count="3">
    <mergeCell ref="B21:F21"/>
    <mergeCell ref="B20:D20"/>
    <mergeCell ref="E20:F20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>
  <sheetPr codeName="Sheet111">
    <tabColor rgb="FFFF0000"/>
  </sheetPr>
  <dimension ref="A1:G20"/>
  <sheetViews>
    <sheetView workbookViewId="0">
      <selection activeCell="G20" sqref="A1:G20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8.5703125" customWidth="1"/>
    <col min="5" max="5" width="27.42578125" customWidth="1"/>
    <col min="6" max="6" width="5" customWidth="1"/>
    <col min="7" max="7" width="6.85546875" customWidth="1"/>
  </cols>
  <sheetData>
    <row r="1" spans="1:7" ht="13.9" customHeight="1">
      <c r="A1" s="162" t="s">
        <v>2282</v>
      </c>
      <c r="B1" s="68"/>
      <c r="C1" s="68"/>
      <c r="D1" s="68"/>
      <c r="E1" s="68"/>
      <c r="F1" s="68"/>
      <c r="G1" s="68"/>
    </row>
    <row r="2" spans="1:7" ht="13.9" customHeight="1">
      <c r="A2" s="163"/>
      <c r="B2" s="68"/>
      <c r="C2" s="68"/>
      <c r="D2" s="68"/>
      <c r="E2" s="68"/>
      <c r="F2" s="68"/>
      <c r="G2" s="68"/>
    </row>
    <row r="3" spans="1:7" ht="13.9" customHeight="1">
      <c r="A3" s="164" t="s">
        <v>2283</v>
      </c>
      <c r="B3" s="145"/>
      <c r="C3" s="145"/>
      <c r="D3" s="145"/>
      <c r="E3" s="145"/>
      <c r="F3" s="145"/>
      <c r="G3" s="145"/>
    </row>
    <row r="4" spans="1:7" ht="35.1" customHeight="1">
      <c r="A4" s="27" t="s">
        <v>747</v>
      </c>
      <c r="B4" s="135" t="s">
        <v>748</v>
      </c>
      <c r="C4" s="122" t="s">
        <v>749</v>
      </c>
      <c r="D4" s="135" t="s">
        <v>750</v>
      </c>
      <c r="E4" s="135" t="s">
        <v>751</v>
      </c>
      <c r="F4" s="135" t="s">
        <v>752</v>
      </c>
      <c r="G4" s="154" t="s">
        <v>753</v>
      </c>
    </row>
    <row r="5" spans="1:7" ht="12" customHeight="1">
      <c r="A5" s="26" t="s">
        <v>671</v>
      </c>
      <c r="B5" s="141" t="s">
        <v>1275</v>
      </c>
      <c r="C5" s="118"/>
      <c r="D5" s="130"/>
      <c r="E5" s="130"/>
      <c r="F5" s="130"/>
      <c r="G5" s="152"/>
    </row>
    <row r="6" spans="1:7" ht="13.7" customHeight="1">
      <c r="A6" s="28"/>
      <c r="B6" s="141" t="s">
        <v>673</v>
      </c>
      <c r="C6" s="119" t="s">
        <v>674</v>
      </c>
      <c r="D6" s="141" t="s">
        <v>675</v>
      </c>
      <c r="E6" s="141" t="s">
        <v>1197</v>
      </c>
      <c r="F6" s="133"/>
      <c r="G6" s="152"/>
    </row>
    <row r="7" spans="1:7" ht="13.9" customHeight="1">
      <c r="A7" s="28"/>
      <c r="B7" s="141" t="s">
        <v>840</v>
      </c>
      <c r="C7" s="119" t="s">
        <v>678</v>
      </c>
      <c r="D7" s="141" t="s">
        <v>675</v>
      </c>
      <c r="E7" s="141" t="s">
        <v>1104</v>
      </c>
      <c r="F7" s="133"/>
      <c r="G7" s="152"/>
    </row>
    <row r="8" spans="1:7" ht="13.7" customHeight="1">
      <c r="A8" s="28"/>
      <c r="B8" s="141" t="s">
        <v>736</v>
      </c>
      <c r="C8" s="119" t="s">
        <v>681</v>
      </c>
      <c r="D8" s="141" t="s">
        <v>675</v>
      </c>
      <c r="E8" s="141" t="s">
        <v>1197</v>
      </c>
      <c r="F8" s="133"/>
      <c r="G8" s="152"/>
    </row>
    <row r="9" spans="1:7" ht="13.7" customHeight="1">
      <c r="A9" s="28"/>
      <c r="B9" s="141" t="s">
        <v>683</v>
      </c>
      <c r="C9" s="119" t="s">
        <v>684</v>
      </c>
      <c r="D9" s="141" t="s">
        <v>675</v>
      </c>
      <c r="E9" s="141" t="s">
        <v>823</v>
      </c>
      <c r="F9" s="133"/>
      <c r="G9" s="152"/>
    </row>
    <row r="10" spans="1:7" ht="12" customHeight="1">
      <c r="A10" s="28"/>
      <c r="B10" s="130"/>
      <c r="C10" s="118"/>
      <c r="D10" s="130"/>
      <c r="E10" s="141" t="s">
        <v>685</v>
      </c>
      <c r="F10" s="148"/>
      <c r="G10" s="152"/>
    </row>
    <row r="11" spans="1:7" ht="12" customHeight="1">
      <c r="A11" s="26" t="s">
        <v>686</v>
      </c>
      <c r="B11" s="141" t="s">
        <v>687</v>
      </c>
      <c r="C11" s="118"/>
      <c r="D11" s="130"/>
      <c r="E11" s="130"/>
      <c r="F11" s="133"/>
      <c r="G11" s="152"/>
    </row>
    <row r="12" spans="1:7" ht="13.9" customHeight="1">
      <c r="A12" s="28"/>
      <c r="B12" s="141" t="s">
        <v>1276</v>
      </c>
      <c r="C12" s="118"/>
      <c r="D12" s="141" t="s">
        <v>731</v>
      </c>
      <c r="E12" s="141" t="s">
        <v>713</v>
      </c>
      <c r="F12" s="133"/>
      <c r="G12" s="152"/>
    </row>
    <row r="13" spans="1:7" ht="12" customHeight="1">
      <c r="A13" s="28"/>
      <c r="B13" s="130"/>
      <c r="C13" s="118"/>
      <c r="D13" s="130"/>
      <c r="E13" s="141" t="s">
        <v>698</v>
      </c>
      <c r="F13" s="148"/>
      <c r="G13" s="152"/>
    </row>
    <row r="14" spans="1:7" ht="12" customHeight="1">
      <c r="A14" s="26" t="s">
        <v>699</v>
      </c>
      <c r="B14" s="141" t="s">
        <v>700</v>
      </c>
      <c r="C14" s="118"/>
      <c r="D14" s="130"/>
      <c r="E14" s="130"/>
      <c r="F14" s="133"/>
      <c r="G14" s="152"/>
    </row>
    <row r="15" spans="1:7" ht="12" customHeight="1">
      <c r="A15" s="28"/>
      <c r="B15" s="130"/>
      <c r="C15" s="118"/>
      <c r="D15" s="130"/>
      <c r="E15" s="130"/>
      <c r="F15" s="133"/>
      <c r="G15" s="152"/>
    </row>
    <row r="16" spans="1:7" ht="12" customHeight="1">
      <c r="A16" s="28"/>
      <c r="B16" s="130"/>
      <c r="C16" s="118"/>
      <c r="D16" s="130"/>
      <c r="E16" s="141" t="s">
        <v>701</v>
      </c>
      <c r="F16" s="148"/>
      <c r="G16" s="152"/>
    </row>
    <row r="17" spans="1:7" ht="12" customHeight="1">
      <c r="A17" s="28"/>
      <c r="B17" s="130"/>
      <c r="C17" s="118"/>
      <c r="D17" s="130"/>
      <c r="E17" s="130"/>
      <c r="F17" s="133"/>
      <c r="G17" s="152"/>
    </row>
    <row r="18" spans="1:7" ht="12" customHeight="1">
      <c r="A18" s="26" t="s">
        <v>702</v>
      </c>
      <c r="B18" s="141" t="s">
        <v>703</v>
      </c>
      <c r="C18" s="147"/>
      <c r="D18" s="147"/>
      <c r="E18" s="147"/>
      <c r="F18" s="148"/>
      <c r="G18" s="152"/>
    </row>
    <row r="19" spans="1:7" ht="12" customHeight="1">
      <c r="A19" s="26" t="s">
        <v>704</v>
      </c>
      <c r="B19" s="136" t="s">
        <v>843</v>
      </c>
      <c r="C19" s="137"/>
      <c r="D19" s="137"/>
      <c r="E19" s="141" t="s">
        <v>706</v>
      </c>
      <c r="F19" s="148"/>
      <c r="G19" s="152"/>
    </row>
    <row r="20" spans="1:7" ht="12" customHeight="1">
      <c r="A20" s="26" t="s">
        <v>707</v>
      </c>
      <c r="B20" s="141" t="s">
        <v>708</v>
      </c>
      <c r="C20" s="147"/>
      <c r="D20" s="147"/>
      <c r="E20" s="147"/>
      <c r="F20" s="148"/>
      <c r="G20" s="15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6"/>
  <sheetViews>
    <sheetView view="pageBreakPreview" topLeftCell="A211" zoomScale="85" zoomScaleSheetLayoutView="85" workbookViewId="0">
      <selection activeCell="F233" sqref="F233"/>
    </sheetView>
  </sheetViews>
  <sheetFormatPr defaultColWidth="9.140625" defaultRowHeight="15"/>
  <cols>
    <col min="1" max="1" width="9.140625" style="227"/>
    <col min="2" max="2" width="28.28515625" style="227" bestFit="1" customWidth="1"/>
    <col min="3" max="5" width="9.140625" style="227"/>
    <col min="6" max="6" width="16.140625" style="227" bestFit="1" customWidth="1"/>
    <col min="7" max="7" width="16.28515625" style="227" bestFit="1" customWidth="1"/>
    <col min="8" max="8" width="15.42578125" style="227" customWidth="1"/>
    <col min="9" max="16384" width="9.140625" style="227"/>
  </cols>
  <sheetData>
    <row r="1" spans="1:7" ht="21">
      <c r="A1" s="228" t="s">
        <v>2691</v>
      </c>
    </row>
    <row r="2" spans="1:7" ht="12" customHeight="1"/>
    <row r="3" spans="1:7" s="205" customFormat="1" ht="12">
      <c r="A3" s="204" t="s">
        <v>2665</v>
      </c>
      <c r="B3" s="204" t="s">
        <v>2681</v>
      </c>
      <c r="D3" s="206"/>
      <c r="E3" s="207"/>
      <c r="F3" s="208"/>
      <c r="G3" s="208"/>
    </row>
    <row r="4" spans="1:7" s="205" customFormat="1" ht="12">
      <c r="D4" s="206"/>
      <c r="E4" s="207"/>
      <c r="F4" s="208"/>
      <c r="G4" s="208"/>
    </row>
    <row r="5" spans="1:7" s="205" customFormat="1" ht="12">
      <c r="A5" s="209" t="s">
        <v>946</v>
      </c>
      <c r="B5" s="209" t="s">
        <v>947</v>
      </c>
      <c r="C5" s="210" t="s">
        <v>948</v>
      </c>
      <c r="D5" s="211" t="s">
        <v>949</v>
      </c>
      <c r="E5" s="212" t="s">
        <v>950</v>
      </c>
      <c r="F5" s="213" t="s">
        <v>2579</v>
      </c>
      <c r="G5" s="214" t="s">
        <v>2580</v>
      </c>
    </row>
    <row r="6" spans="1:7" s="205" customFormat="1" ht="12">
      <c r="A6" s="215" t="s">
        <v>671</v>
      </c>
      <c r="B6" s="215" t="s">
        <v>672</v>
      </c>
      <c r="C6" s="216"/>
      <c r="D6" s="217"/>
      <c r="E6" s="218"/>
      <c r="F6" s="219"/>
      <c r="G6" s="220"/>
    </row>
    <row r="7" spans="1:7" s="205" customFormat="1" ht="12">
      <c r="A7" s="215"/>
      <c r="B7" s="215" t="s">
        <v>673</v>
      </c>
      <c r="C7" s="216" t="s">
        <v>674</v>
      </c>
      <c r="D7" s="217" t="s">
        <v>675</v>
      </c>
      <c r="E7" s="218">
        <v>0.3</v>
      </c>
      <c r="F7" s="220">
        <f>'[47]UPAD-BAHAN-ALAT'!$I$12</f>
        <v>96000</v>
      </c>
      <c r="G7" s="220">
        <f>F7*E7</f>
        <v>28800</v>
      </c>
    </row>
    <row r="8" spans="1:7" s="205" customFormat="1" ht="12">
      <c r="A8" s="215"/>
      <c r="B8" s="215" t="s">
        <v>683</v>
      </c>
      <c r="C8" s="216" t="s">
        <v>684</v>
      </c>
      <c r="D8" s="217" t="s">
        <v>675</v>
      </c>
      <c r="E8" s="218">
        <v>0.01</v>
      </c>
      <c r="F8" s="220">
        <f>'[47]UPAD-BAHAN-ALAT'!$I$14</f>
        <v>115000</v>
      </c>
      <c r="G8" s="220">
        <f>F8*E8</f>
        <v>1150</v>
      </c>
    </row>
    <row r="9" spans="1:7" s="205" customFormat="1" ht="12">
      <c r="A9" s="215"/>
      <c r="B9" s="215"/>
      <c r="C9" s="216"/>
      <c r="D9" s="217"/>
      <c r="E9" s="871" t="s">
        <v>685</v>
      </c>
      <c r="F9" s="871"/>
      <c r="G9" s="220">
        <f>SUM(G7:G8)</f>
        <v>29950</v>
      </c>
    </row>
    <row r="10" spans="1:7" s="205" customFormat="1" ht="12">
      <c r="A10" s="215" t="s">
        <v>686</v>
      </c>
      <c r="B10" s="215" t="s">
        <v>687</v>
      </c>
      <c r="C10" s="216"/>
      <c r="D10" s="217"/>
      <c r="E10" s="218"/>
      <c r="F10" s="219"/>
      <c r="G10" s="220"/>
    </row>
    <row r="11" spans="1:7" s="205" customFormat="1" ht="12">
      <c r="A11" s="215"/>
      <c r="B11" s="215" t="s">
        <v>2682</v>
      </c>
      <c r="C11" s="216"/>
      <c r="D11" s="217"/>
      <c r="E11" s="218">
        <v>1.2</v>
      </c>
      <c r="F11" s="219" t="e">
        <f>#REF!</f>
        <v>#REF!</v>
      </c>
      <c r="G11" s="220" t="e">
        <f>F11*E11</f>
        <v>#REF!</v>
      </c>
    </row>
    <row r="12" spans="1:7" s="205" customFormat="1" ht="12">
      <c r="A12" s="215"/>
      <c r="B12" s="215"/>
      <c r="C12" s="216"/>
      <c r="D12" s="217"/>
      <c r="E12" s="874" t="s">
        <v>698</v>
      </c>
      <c r="F12" s="874"/>
      <c r="G12" s="220" t="e">
        <f>SUM(G11)</f>
        <v>#REF!</v>
      </c>
    </row>
    <row r="13" spans="1:7" s="205" customFormat="1" ht="12" hidden="1">
      <c r="A13" s="215" t="s">
        <v>699</v>
      </c>
      <c r="B13" s="215" t="s">
        <v>700</v>
      </c>
      <c r="C13" s="216"/>
      <c r="D13" s="217"/>
      <c r="E13" s="221"/>
      <c r="F13" s="222"/>
      <c r="G13" s="220"/>
    </row>
    <row r="14" spans="1:7" s="205" customFormat="1" ht="12" hidden="1">
      <c r="A14" s="215"/>
      <c r="B14" s="215"/>
      <c r="C14" s="216"/>
      <c r="D14" s="217"/>
      <c r="E14" s="218"/>
      <c r="F14" s="219"/>
      <c r="G14" s="220"/>
    </row>
    <row r="15" spans="1:7" s="205" customFormat="1" ht="12" hidden="1">
      <c r="A15" s="215"/>
      <c r="B15" s="215"/>
      <c r="C15" s="216"/>
      <c r="D15" s="217"/>
      <c r="E15" s="870" t="s">
        <v>701</v>
      </c>
      <c r="F15" s="870"/>
      <c r="G15" s="220"/>
    </row>
    <row r="16" spans="1:7" s="205" customFormat="1" ht="12">
      <c r="A16" s="215" t="s">
        <v>702</v>
      </c>
      <c r="B16" s="871" t="s">
        <v>703</v>
      </c>
      <c r="C16" s="871"/>
      <c r="D16" s="871"/>
      <c r="E16" s="871"/>
      <c r="F16" s="871"/>
      <c r="G16" s="220" t="e">
        <f>G9+G12+G15</f>
        <v>#REF!</v>
      </c>
    </row>
    <row r="17" spans="1:8" s="205" customFormat="1" ht="12">
      <c r="A17" s="215" t="s">
        <v>704</v>
      </c>
      <c r="B17" s="873" t="s">
        <v>705</v>
      </c>
      <c r="C17" s="873"/>
      <c r="D17" s="873"/>
      <c r="E17" s="872" t="s">
        <v>706</v>
      </c>
      <c r="F17" s="872"/>
      <c r="G17" s="220" t="e">
        <f>G16*15%</f>
        <v>#REF!</v>
      </c>
    </row>
    <row r="18" spans="1:8" s="205" customFormat="1" ht="12">
      <c r="A18" s="215" t="s">
        <v>707</v>
      </c>
      <c r="B18" s="870" t="s">
        <v>708</v>
      </c>
      <c r="C18" s="870"/>
      <c r="D18" s="870"/>
      <c r="E18" s="870"/>
      <c r="F18" s="870"/>
      <c r="G18" s="233" t="e">
        <f>ROUND(H18,2)</f>
        <v>#REF!</v>
      </c>
      <c r="H18" s="220" t="e">
        <f>SUM(G16:G17)</f>
        <v>#REF!</v>
      </c>
    </row>
    <row r="20" spans="1:8" s="205" customFormat="1" ht="12">
      <c r="A20" s="204" t="s">
        <v>2666</v>
      </c>
      <c r="B20" s="204" t="s">
        <v>2677</v>
      </c>
      <c r="D20" s="206"/>
      <c r="E20" s="207"/>
      <c r="F20" s="208"/>
      <c r="G20" s="208"/>
    </row>
    <row r="21" spans="1:8" s="205" customFormat="1" ht="12">
      <c r="D21" s="206"/>
      <c r="E21" s="207"/>
      <c r="F21" s="208"/>
      <c r="G21" s="208"/>
    </row>
    <row r="22" spans="1:8" s="205" customFormat="1" ht="12">
      <c r="A22" s="209" t="s">
        <v>946</v>
      </c>
      <c r="B22" s="209" t="s">
        <v>947</v>
      </c>
      <c r="C22" s="209" t="s">
        <v>948</v>
      </c>
      <c r="D22" s="223" t="s">
        <v>949</v>
      </c>
      <c r="E22" s="224" t="s">
        <v>950</v>
      </c>
      <c r="F22" s="214" t="s">
        <v>2579</v>
      </c>
      <c r="G22" s="214" t="s">
        <v>2580</v>
      </c>
    </row>
    <row r="23" spans="1:8" s="205" customFormat="1" ht="12">
      <c r="A23" s="215" t="s">
        <v>671</v>
      </c>
      <c r="B23" s="215" t="s">
        <v>672</v>
      </c>
      <c r="C23" s="215"/>
      <c r="D23" s="225"/>
      <c r="E23" s="226"/>
      <c r="F23" s="220"/>
      <c r="G23" s="220"/>
    </row>
    <row r="24" spans="1:8" s="205" customFormat="1" ht="12">
      <c r="A24" s="215"/>
      <c r="B24" s="215" t="s">
        <v>673</v>
      </c>
      <c r="C24" s="215" t="s">
        <v>674</v>
      </c>
      <c r="D24" s="225" t="s">
        <v>675</v>
      </c>
      <c r="E24" s="226">
        <v>0.2</v>
      </c>
      <c r="F24" s="220">
        <f>'[47]UPAD-BAHAN-ALAT'!$I$12</f>
        <v>96000</v>
      </c>
      <c r="G24" s="220">
        <f>F24*E24</f>
        <v>19200</v>
      </c>
    </row>
    <row r="25" spans="1:8" s="205" customFormat="1" ht="12">
      <c r="A25" s="215"/>
      <c r="B25" s="215" t="s">
        <v>677</v>
      </c>
      <c r="C25" s="215" t="s">
        <v>678</v>
      </c>
      <c r="D25" s="225" t="s">
        <v>675</v>
      </c>
      <c r="E25" s="226">
        <v>0.1</v>
      </c>
      <c r="F25" s="220">
        <f>'[47]UPAD-BAHAN-ALAT'!$I$13</f>
        <v>115000</v>
      </c>
      <c r="G25" s="220">
        <f>F25*E25</f>
        <v>11500</v>
      </c>
    </row>
    <row r="26" spans="1:8" s="205" customFormat="1" ht="12">
      <c r="A26" s="215"/>
      <c r="B26" s="215" t="s">
        <v>736</v>
      </c>
      <c r="C26" s="215" t="s">
        <v>681</v>
      </c>
      <c r="D26" s="225" t="s">
        <v>675</v>
      </c>
      <c r="E26" s="226">
        <v>0.01</v>
      </c>
      <c r="F26" s="220">
        <f>'[47]UPAD-BAHAN-ALAT'!$I$15</f>
        <v>127500</v>
      </c>
      <c r="G26" s="220">
        <f>F26*E26</f>
        <v>1275</v>
      </c>
    </row>
    <row r="27" spans="1:8" s="205" customFormat="1" ht="12">
      <c r="A27" s="215"/>
      <c r="B27" s="215" t="s">
        <v>683</v>
      </c>
      <c r="C27" s="215" t="s">
        <v>684</v>
      </c>
      <c r="D27" s="225" t="s">
        <v>675</v>
      </c>
      <c r="E27" s="226">
        <v>1E-3</v>
      </c>
      <c r="F27" s="220">
        <f>'[47]UPAD-BAHAN-ALAT'!$I$14</f>
        <v>115000</v>
      </c>
      <c r="G27" s="220">
        <f>F27*E27</f>
        <v>115</v>
      </c>
    </row>
    <row r="28" spans="1:8" s="205" customFormat="1" ht="12">
      <c r="A28" s="215"/>
      <c r="B28" s="215"/>
      <c r="C28" s="215"/>
      <c r="D28" s="225"/>
      <c r="E28" s="871" t="s">
        <v>685</v>
      </c>
      <c r="F28" s="871"/>
      <c r="G28" s="220">
        <f>SUM(G24:G27)</f>
        <v>32090</v>
      </c>
    </row>
    <row r="29" spans="1:8" s="205" customFormat="1" ht="12">
      <c r="A29" s="215" t="s">
        <v>686</v>
      </c>
      <c r="B29" s="215" t="s">
        <v>687</v>
      </c>
      <c r="C29" s="215"/>
      <c r="D29" s="225"/>
      <c r="E29" s="226"/>
      <c r="F29" s="220"/>
      <c r="G29" s="220"/>
    </row>
    <row r="30" spans="1:8" s="205" customFormat="1" ht="12">
      <c r="A30" s="215"/>
      <c r="B30" s="215" t="s">
        <v>2678</v>
      </c>
      <c r="C30" s="215"/>
      <c r="D30" s="225" t="s">
        <v>2636</v>
      </c>
      <c r="E30" s="226">
        <v>5.04</v>
      </c>
      <c r="F30" s="220" t="e">
        <f>#REF!</f>
        <v>#REF!</v>
      </c>
      <c r="G30" s="220" t="e">
        <f>F30*E30</f>
        <v>#REF!</v>
      </c>
    </row>
    <row r="31" spans="1:8" s="205" customFormat="1" ht="12">
      <c r="A31" s="215"/>
      <c r="B31" s="246" t="s">
        <v>2705</v>
      </c>
      <c r="C31" s="215"/>
      <c r="D31" s="225" t="s">
        <v>690</v>
      </c>
      <c r="E31" s="226">
        <v>0.2</v>
      </c>
      <c r="F31" s="220" t="e">
        <f>#REF!</f>
        <v>#REF!</v>
      </c>
      <c r="G31" s="220" t="e">
        <f>F31*E31</f>
        <v>#REF!</v>
      </c>
    </row>
    <row r="32" spans="1:8" s="205" customFormat="1" ht="12">
      <c r="A32" s="215"/>
      <c r="B32" s="215"/>
      <c r="C32" s="215"/>
      <c r="D32" s="225"/>
      <c r="E32" s="871" t="s">
        <v>698</v>
      </c>
      <c r="F32" s="871"/>
      <c r="G32" s="220" t="e">
        <f>SUM(G30:G31)</f>
        <v>#REF!</v>
      </c>
    </row>
    <row r="33" spans="1:8" s="205" customFormat="1" ht="12" hidden="1">
      <c r="A33" s="215" t="s">
        <v>699</v>
      </c>
      <c r="B33" s="215" t="s">
        <v>700</v>
      </c>
      <c r="C33" s="215"/>
      <c r="D33" s="225"/>
      <c r="E33" s="226"/>
      <c r="F33" s="220"/>
      <c r="G33" s="220"/>
    </row>
    <row r="34" spans="1:8" s="205" customFormat="1" ht="12" hidden="1">
      <c r="A34" s="215"/>
      <c r="B34" s="215"/>
      <c r="C34" s="215"/>
      <c r="D34" s="225"/>
      <c r="E34" s="226"/>
      <c r="F34" s="220"/>
      <c r="G34" s="220"/>
    </row>
    <row r="35" spans="1:8" s="205" customFormat="1" ht="12" hidden="1">
      <c r="A35" s="215"/>
      <c r="B35" s="215"/>
      <c r="C35" s="215"/>
      <c r="D35" s="225"/>
      <c r="E35" s="871" t="s">
        <v>701</v>
      </c>
      <c r="F35" s="871"/>
      <c r="G35" s="220"/>
    </row>
    <row r="36" spans="1:8" s="205" customFormat="1" ht="12">
      <c r="A36" s="215"/>
      <c r="B36" s="215"/>
      <c r="C36" s="215"/>
      <c r="D36" s="225"/>
      <c r="E36" s="226"/>
      <c r="F36" s="220"/>
      <c r="G36" s="220"/>
    </row>
    <row r="37" spans="1:8" s="205" customFormat="1" ht="12">
      <c r="A37" s="215" t="s">
        <v>702</v>
      </c>
      <c r="B37" s="871" t="s">
        <v>703</v>
      </c>
      <c r="C37" s="871"/>
      <c r="D37" s="871"/>
      <c r="E37" s="871"/>
      <c r="F37" s="871"/>
      <c r="G37" s="220" t="e">
        <f>G28+G32+G35</f>
        <v>#REF!</v>
      </c>
    </row>
    <row r="38" spans="1:8" s="205" customFormat="1" ht="12">
      <c r="A38" s="215" t="s">
        <v>704</v>
      </c>
      <c r="B38" s="873" t="s">
        <v>843</v>
      </c>
      <c r="C38" s="873"/>
      <c r="D38" s="873"/>
      <c r="E38" s="872" t="s">
        <v>706</v>
      </c>
      <c r="F38" s="872"/>
      <c r="G38" s="220" t="e">
        <f>G37*15%</f>
        <v>#REF!</v>
      </c>
    </row>
    <row r="39" spans="1:8" s="205" customFormat="1" ht="12">
      <c r="A39" s="215" t="s">
        <v>707</v>
      </c>
      <c r="B39" s="870" t="s">
        <v>708</v>
      </c>
      <c r="C39" s="870"/>
      <c r="D39" s="870"/>
      <c r="E39" s="870"/>
      <c r="F39" s="870"/>
      <c r="G39" s="233" t="e">
        <f>ROUND(H39,2)</f>
        <v>#REF!</v>
      </c>
      <c r="H39" s="220" t="e">
        <f>SUM(G37:G38)</f>
        <v>#REF!</v>
      </c>
    </row>
    <row r="41" spans="1:8" s="205" customFormat="1" ht="12">
      <c r="A41" s="204" t="s">
        <v>2667</v>
      </c>
      <c r="B41" s="204" t="s">
        <v>2679</v>
      </c>
      <c r="D41" s="206"/>
      <c r="E41" s="207"/>
      <c r="F41" s="208"/>
      <c r="G41" s="208"/>
    </row>
    <row r="42" spans="1:8" s="205" customFormat="1" ht="12">
      <c r="D42" s="206"/>
      <c r="E42" s="207"/>
      <c r="F42" s="208"/>
      <c r="G42" s="208"/>
    </row>
    <row r="43" spans="1:8" s="205" customFormat="1" ht="12">
      <c r="A43" s="209" t="s">
        <v>946</v>
      </c>
      <c r="B43" s="209" t="s">
        <v>947</v>
      </c>
      <c r="C43" s="209" t="s">
        <v>948</v>
      </c>
      <c r="D43" s="223" t="s">
        <v>949</v>
      </c>
      <c r="E43" s="224" t="s">
        <v>950</v>
      </c>
      <c r="F43" s="214" t="s">
        <v>2579</v>
      </c>
      <c r="G43" s="214" t="s">
        <v>2580</v>
      </c>
    </row>
    <row r="44" spans="1:8" s="205" customFormat="1" ht="12">
      <c r="A44" s="215" t="s">
        <v>671</v>
      </c>
      <c r="B44" s="215" t="s">
        <v>672</v>
      </c>
      <c r="C44" s="215"/>
      <c r="D44" s="225"/>
      <c r="E44" s="226"/>
      <c r="F44" s="220"/>
      <c r="G44" s="220"/>
    </row>
    <row r="45" spans="1:8" s="205" customFormat="1" ht="12">
      <c r="A45" s="215"/>
      <c r="B45" s="215" t="s">
        <v>673</v>
      </c>
      <c r="C45" s="215" t="s">
        <v>674</v>
      </c>
      <c r="D45" s="225" t="s">
        <v>675</v>
      </c>
      <c r="E45" s="226">
        <v>0.25</v>
      </c>
      <c r="F45" s="220">
        <f>'[47]UPAD-BAHAN-ALAT'!$I$12</f>
        <v>96000</v>
      </c>
      <c r="G45" s="220">
        <f>F45*E45</f>
        <v>24000</v>
      </c>
    </row>
    <row r="46" spans="1:8" s="205" customFormat="1" ht="12">
      <c r="A46" s="215"/>
      <c r="B46" s="215" t="s">
        <v>677</v>
      </c>
      <c r="C46" s="215" t="s">
        <v>678</v>
      </c>
      <c r="D46" s="225" t="s">
        <v>675</v>
      </c>
      <c r="E46" s="226">
        <v>0.15</v>
      </c>
      <c r="F46" s="220">
        <f>'[47]UPAD-BAHAN-ALAT'!$I$13</f>
        <v>115000</v>
      </c>
      <c r="G46" s="220">
        <f>F46*E46</f>
        <v>17250</v>
      </c>
    </row>
    <row r="47" spans="1:8" s="205" customFormat="1" ht="12">
      <c r="A47" s="215"/>
      <c r="B47" s="215" t="s">
        <v>736</v>
      </c>
      <c r="C47" s="215" t="s">
        <v>681</v>
      </c>
      <c r="D47" s="225" t="s">
        <v>675</v>
      </c>
      <c r="E47" s="226">
        <v>1.4999999999999999E-2</v>
      </c>
      <c r="F47" s="220">
        <f>'[47]UPAD-BAHAN-ALAT'!$I$15</f>
        <v>127500</v>
      </c>
      <c r="G47" s="220">
        <f>F47*E47</f>
        <v>1912.5</v>
      </c>
    </row>
    <row r="48" spans="1:8" s="205" customFormat="1" ht="12">
      <c r="A48" s="215"/>
      <c r="B48" s="215" t="s">
        <v>683</v>
      </c>
      <c r="C48" s="215" t="s">
        <v>684</v>
      </c>
      <c r="D48" s="225" t="s">
        <v>675</v>
      </c>
      <c r="E48" s="226">
        <v>1.2999999999999999E-2</v>
      </c>
      <c r="F48" s="220">
        <f>'[47]UPAD-BAHAN-ALAT'!$I$14</f>
        <v>115000</v>
      </c>
      <c r="G48" s="220">
        <f>F48*E48</f>
        <v>1495</v>
      </c>
    </row>
    <row r="49" spans="1:8" s="205" customFormat="1" ht="12">
      <c r="A49" s="215"/>
      <c r="B49" s="215"/>
      <c r="C49" s="215"/>
      <c r="D49" s="225"/>
      <c r="E49" s="871" t="s">
        <v>685</v>
      </c>
      <c r="F49" s="871"/>
      <c r="G49" s="220">
        <f>SUM(G45:G48)</f>
        <v>44657.5</v>
      </c>
    </row>
    <row r="50" spans="1:8" s="205" customFormat="1" ht="12">
      <c r="A50" s="215" t="s">
        <v>686</v>
      </c>
      <c r="B50" s="215" t="s">
        <v>687</v>
      </c>
      <c r="C50" s="215"/>
      <c r="D50" s="225"/>
      <c r="E50" s="226"/>
      <c r="F50" s="220"/>
      <c r="G50" s="220"/>
    </row>
    <row r="51" spans="1:8" s="205" customFormat="1" ht="12">
      <c r="A51" s="215"/>
      <c r="B51" s="215" t="s">
        <v>2680</v>
      </c>
      <c r="C51" s="215"/>
      <c r="D51" s="225" t="s">
        <v>731</v>
      </c>
      <c r="E51" s="226">
        <v>1.1000000000000001</v>
      </c>
      <c r="F51" s="220" t="e">
        <f>#REF!</f>
        <v>#REF!</v>
      </c>
      <c r="G51" s="220" t="e">
        <f>F51*E51</f>
        <v>#REF!</v>
      </c>
    </row>
    <row r="52" spans="1:8" s="205" customFormat="1" ht="12">
      <c r="A52" s="215"/>
      <c r="B52" s="246" t="s">
        <v>2705</v>
      </c>
      <c r="C52" s="215"/>
      <c r="D52" s="225" t="s">
        <v>690</v>
      </c>
      <c r="E52" s="226">
        <v>0.05</v>
      </c>
      <c r="F52" s="220" t="e">
        <f>#REF!</f>
        <v>#REF!</v>
      </c>
      <c r="G52" s="220" t="e">
        <f>F52*E52</f>
        <v>#REF!</v>
      </c>
    </row>
    <row r="53" spans="1:8" s="205" customFormat="1" ht="12">
      <c r="A53" s="215"/>
      <c r="B53" s="215"/>
      <c r="C53" s="215"/>
      <c r="D53" s="225"/>
      <c r="E53" s="871" t="s">
        <v>698</v>
      </c>
      <c r="F53" s="871"/>
      <c r="G53" s="220" t="e">
        <f>SUM(G51:G52)</f>
        <v>#REF!</v>
      </c>
    </row>
    <row r="54" spans="1:8" s="205" customFormat="1" ht="12" hidden="1">
      <c r="A54" s="215" t="s">
        <v>699</v>
      </c>
      <c r="B54" s="215" t="s">
        <v>700</v>
      </c>
      <c r="C54" s="215"/>
      <c r="D54" s="225"/>
      <c r="E54" s="226"/>
      <c r="F54" s="220"/>
      <c r="G54" s="220"/>
    </row>
    <row r="55" spans="1:8" s="205" customFormat="1" ht="12" hidden="1">
      <c r="A55" s="215"/>
      <c r="B55" s="215"/>
      <c r="C55" s="215"/>
      <c r="D55" s="225"/>
      <c r="E55" s="226"/>
      <c r="F55" s="220"/>
      <c r="G55" s="220"/>
    </row>
    <row r="56" spans="1:8" s="205" customFormat="1" ht="12" hidden="1">
      <c r="A56" s="215"/>
      <c r="B56" s="215"/>
      <c r="C56" s="215"/>
      <c r="D56" s="225"/>
      <c r="E56" s="871" t="s">
        <v>701</v>
      </c>
      <c r="F56" s="871"/>
      <c r="G56" s="220"/>
    </row>
    <row r="57" spans="1:8" s="205" customFormat="1" ht="12">
      <c r="A57" s="215"/>
      <c r="B57" s="215"/>
      <c r="C57" s="215"/>
      <c r="D57" s="225"/>
      <c r="E57" s="226"/>
      <c r="F57" s="220"/>
      <c r="G57" s="220"/>
    </row>
    <row r="58" spans="1:8" s="205" customFormat="1" ht="12">
      <c r="A58" s="215" t="s">
        <v>702</v>
      </c>
      <c r="B58" s="871" t="s">
        <v>703</v>
      </c>
      <c r="C58" s="871"/>
      <c r="D58" s="871"/>
      <c r="E58" s="871"/>
      <c r="F58" s="871"/>
      <c r="G58" s="220" t="e">
        <f>G49+G53+G56</f>
        <v>#REF!</v>
      </c>
    </row>
    <row r="59" spans="1:8" s="205" customFormat="1" ht="12">
      <c r="A59" s="215" t="s">
        <v>704</v>
      </c>
      <c r="B59" s="873" t="s">
        <v>843</v>
      </c>
      <c r="C59" s="873"/>
      <c r="D59" s="873"/>
      <c r="E59" s="872" t="s">
        <v>706</v>
      </c>
      <c r="F59" s="872"/>
      <c r="G59" s="220" t="e">
        <f>G58*15%</f>
        <v>#REF!</v>
      </c>
    </row>
    <row r="60" spans="1:8" s="205" customFormat="1" ht="12">
      <c r="A60" s="215" t="s">
        <v>707</v>
      </c>
      <c r="B60" s="870" t="s">
        <v>708</v>
      </c>
      <c r="C60" s="870"/>
      <c r="D60" s="870"/>
      <c r="E60" s="870"/>
      <c r="F60" s="870"/>
      <c r="G60" s="233" t="e">
        <f>ROUND(H60,2)</f>
        <v>#REF!</v>
      </c>
      <c r="H60" s="220" t="e">
        <f>SUM(G58:G59)</f>
        <v>#REF!</v>
      </c>
    </row>
    <row r="62" spans="1:8" s="169" customFormat="1" ht="12">
      <c r="A62" s="204" t="s">
        <v>2668</v>
      </c>
      <c r="B62" s="173" t="s">
        <v>2683</v>
      </c>
      <c r="D62" s="170"/>
      <c r="E62" s="171"/>
      <c r="F62" s="172"/>
      <c r="G62" s="172"/>
    </row>
    <row r="63" spans="1:8" s="169" customFormat="1" ht="12">
      <c r="D63" s="170"/>
      <c r="E63" s="171"/>
      <c r="F63" s="172"/>
      <c r="G63" s="172"/>
    </row>
    <row r="64" spans="1:8" s="169" customFormat="1" ht="12">
      <c r="A64" s="177" t="s">
        <v>946</v>
      </c>
      <c r="B64" s="177" t="s">
        <v>947</v>
      </c>
      <c r="C64" s="177" t="s">
        <v>948</v>
      </c>
      <c r="D64" s="178" t="s">
        <v>949</v>
      </c>
      <c r="E64" s="179" t="s">
        <v>950</v>
      </c>
      <c r="F64" s="180" t="s">
        <v>2579</v>
      </c>
      <c r="G64" s="180" t="s">
        <v>2580</v>
      </c>
    </row>
    <row r="65" spans="1:7" s="169" customFormat="1" ht="12">
      <c r="A65" s="168" t="s">
        <v>671</v>
      </c>
      <c r="B65" s="203" t="s">
        <v>672</v>
      </c>
      <c r="C65" s="203"/>
      <c r="D65" s="168"/>
      <c r="E65" s="174"/>
      <c r="F65" s="175"/>
      <c r="G65" s="175"/>
    </row>
    <row r="66" spans="1:7" s="169" customFormat="1" ht="12">
      <c r="A66" s="203"/>
      <c r="B66" s="203" t="s">
        <v>673</v>
      </c>
      <c r="C66" s="203" t="s">
        <v>674</v>
      </c>
      <c r="D66" s="168" t="s">
        <v>675</v>
      </c>
      <c r="E66" s="174">
        <v>0.1</v>
      </c>
      <c r="F66" s="175" t="e">
        <f>#REF!</f>
        <v>#REF!</v>
      </c>
      <c r="G66" s="175" t="e">
        <f>F66*E66</f>
        <v>#REF!</v>
      </c>
    </row>
    <row r="67" spans="1:7" s="169" customFormat="1" ht="12">
      <c r="A67" s="203"/>
      <c r="B67" s="203" t="s">
        <v>840</v>
      </c>
      <c r="C67" s="203" t="s">
        <v>678</v>
      </c>
      <c r="D67" s="168" t="s">
        <v>675</v>
      </c>
      <c r="E67" s="174">
        <v>0.05</v>
      </c>
      <c r="F67" s="175" t="e">
        <f>#REF!</f>
        <v>#REF!</v>
      </c>
      <c r="G67" s="175" t="e">
        <f>F67*E67</f>
        <v>#REF!</v>
      </c>
    </row>
    <row r="68" spans="1:7" s="169" customFormat="1" ht="12">
      <c r="A68" s="203"/>
      <c r="B68" s="203" t="s">
        <v>736</v>
      </c>
      <c r="C68" s="203" t="s">
        <v>681</v>
      </c>
      <c r="D68" s="168" t="s">
        <v>675</v>
      </c>
      <c r="E68" s="174">
        <v>5.0000000000000001E-3</v>
      </c>
      <c r="F68" s="175" t="e">
        <f>#REF!</f>
        <v>#REF!</v>
      </c>
      <c r="G68" s="175" t="e">
        <f>F68*E68</f>
        <v>#REF!</v>
      </c>
    </row>
    <row r="69" spans="1:7" s="169" customFormat="1" ht="12">
      <c r="A69" s="203"/>
      <c r="B69" s="203" t="s">
        <v>683</v>
      </c>
      <c r="C69" s="203" t="s">
        <v>684</v>
      </c>
      <c r="D69" s="168" t="s">
        <v>675</v>
      </c>
      <c r="E69" s="174">
        <v>5.0000000000000001E-3</v>
      </c>
      <c r="F69" s="175" t="e">
        <f>#REF!</f>
        <v>#REF!</v>
      </c>
      <c r="G69" s="175" t="e">
        <f>F69*E69</f>
        <v>#REF!</v>
      </c>
    </row>
    <row r="70" spans="1:7" s="169" customFormat="1" ht="12">
      <c r="A70" s="203"/>
      <c r="B70" s="203"/>
      <c r="C70" s="203"/>
      <c r="D70" s="168"/>
      <c r="E70" s="868" t="s">
        <v>685</v>
      </c>
      <c r="F70" s="868"/>
      <c r="G70" s="175" t="e">
        <f>SUM(G66:G69)</f>
        <v>#REF!</v>
      </c>
    </row>
    <row r="71" spans="1:7" s="169" customFormat="1" ht="12">
      <c r="A71" s="168" t="s">
        <v>686</v>
      </c>
      <c r="B71" s="203" t="s">
        <v>687</v>
      </c>
      <c r="C71" s="203"/>
      <c r="D71" s="168"/>
      <c r="E71" s="174"/>
      <c r="F71" s="175"/>
      <c r="G71" s="175"/>
    </row>
    <row r="72" spans="1:7" s="169" customFormat="1" ht="12">
      <c r="A72" s="203"/>
      <c r="B72" s="203" t="s">
        <v>1136</v>
      </c>
      <c r="C72" s="203"/>
      <c r="D72" s="168" t="s">
        <v>855</v>
      </c>
      <c r="E72" s="174">
        <v>0.36399999999999999</v>
      </c>
      <c r="F72" s="175" t="e">
        <f>#REF!</f>
        <v>#REF!</v>
      </c>
      <c r="G72" s="175" t="e">
        <f>F72*E72</f>
        <v>#REF!</v>
      </c>
    </row>
    <row r="73" spans="1:7" s="169" customFormat="1" ht="12">
      <c r="A73" s="203"/>
      <c r="B73" s="203" t="s">
        <v>1137</v>
      </c>
      <c r="C73" s="203"/>
      <c r="D73" s="168" t="s">
        <v>756</v>
      </c>
      <c r="E73" s="174">
        <v>0.11</v>
      </c>
      <c r="F73" s="175" t="e">
        <f>#REF!</f>
        <v>#REF!</v>
      </c>
      <c r="G73" s="175" t="e">
        <f>F73*E73</f>
        <v>#REF!</v>
      </c>
    </row>
    <row r="74" spans="1:7" s="169" customFormat="1" ht="12">
      <c r="A74" s="203"/>
      <c r="B74" s="203"/>
      <c r="C74" s="203"/>
      <c r="D74" s="168"/>
      <c r="E74" s="869" t="s">
        <v>698</v>
      </c>
      <c r="F74" s="869"/>
      <c r="G74" s="175" t="e">
        <f>SUM(G72:G73)</f>
        <v>#REF!</v>
      </c>
    </row>
    <row r="75" spans="1:7" s="169" customFormat="1" ht="12" hidden="1">
      <c r="A75" s="168" t="s">
        <v>699</v>
      </c>
      <c r="B75" s="203" t="s">
        <v>700</v>
      </c>
      <c r="C75" s="203"/>
      <c r="D75" s="168"/>
      <c r="E75" s="201"/>
      <c r="F75" s="176"/>
      <c r="G75" s="175"/>
    </row>
    <row r="76" spans="1:7" s="169" customFormat="1" ht="12" hidden="1">
      <c r="A76" s="203"/>
      <c r="B76" s="203"/>
      <c r="C76" s="203"/>
      <c r="D76" s="168"/>
      <c r="E76" s="174"/>
      <c r="F76" s="175"/>
      <c r="G76" s="175"/>
    </row>
    <row r="77" spans="1:7" s="169" customFormat="1" ht="12" hidden="1">
      <c r="A77" s="203"/>
      <c r="B77" s="203"/>
      <c r="C77" s="203"/>
      <c r="D77" s="168"/>
      <c r="E77" s="868" t="s">
        <v>701</v>
      </c>
      <c r="F77" s="868"/>
      <c r="G77" s="175"/>
    </row>
    <row r="78" spans="1:7" s="169" customFormat="1" ht="12" hidden="1">
      <c r="A78" s="203"/>
      <c r="B78" s="203"/>
      <c r="C78" s="203"/>
      <c r="D78" s="168"/>
      <c r="E78" s="174"/>
      <c r="F78" s="175"/>
      <c r="G78" s="175"/>
    </row>
    <row r="79" spans="1:7" s="169" customFormat="1" ht="12">
      <c r="A79" s="168" t="s">
        <v>702</v>
      </c>
      <c r="B79" s="868" t="s">
        <v>703</v>
      </c>
      <c r="C79" s="868"/>
      <c r="D79" s="868"/>
      <c r="E79" s="868"/>
      <c r="F79" s="868"/>
      <c r="G79" s="175" t="e">
        <f>G70+G74+G77</f>
        <v>#REF!</v>
      </c>
    </row>
    <row r="80" spans="1:7" s="169" customFormat="1" ht="12">
      <c r="A80" s="168" t="s">
        <v>704</v>
      </c>
      <c r="B80" s="865" t="s">
        <v>843</v>
      </c>
      <c r="C80" s="865"/>
      <c r="D80" s="865"/>
      <c r="E80" s="866" t="s">
        <v>706</v>
      </c>
      <c r="F80" s="866"/>
      <c r="G80" s="175" t="e">
        <f>G79*15%</f>
        <v>#REF!</v>
      </c>
    </row>
    <row r="81" spans="1:8" s="169" customFormat="1" ht="12">
      <c r="A81" s="168" t="s">
        <v>707</v>
      </c>
      <c r="B81" s="867" t="s">
        <v>708</v>
      </c>
      <c r="C81" s="867"/>
      <c r="D81" s="867"/>
      <c r="E81" s="867"/>
      <c r="F81" s="867"/>
      <c r="G81" s="233" t="e">
        <f>ROUND(H81,2)</f>
        <v>#REF!</v>
      </c>
      <c r="H81" s="175" t="e">
        <f>SUM(G79:G80)</f>
        <v>#REF!</v>
      </c>
    </row>
    <row r="83" spans="1:8" s="169" customFormat="1" ht="12">
      <c r="A83" s="204" t="s">
        <v>2669</v>
      </c>
      <c r="B83" s="173" t="s">
        <v>2684</v>
      </c>
      <c r="D83" s="170"/>
      <c r="E83" s="171"/>
      <c r="F83" s="172"/>
      <c r="G83" s="172"/>
    </row>
    <row r="84" spans="1:8" s="169" customFormat="1" ht="12">
      <c r="D84" s="170"/>
      <c r="E84" s="171"/>
      <c r="F84" s="172"/>
      <c r="G84" s="172"/>
    </row>
    <row r="85" spans="1:8" s="169" customFormat="1" ht="12">
      <c r="A85" s="177" t="s">
        <v>946</v>
      </c>
      <c r="B85" s="177" t="s">
        <v>947</v>
      </c>
      <c r="C85" s="177" t="s">
        <v>948</v>
      </c>
      <c r="D85" s="178" t="s">
        <v>949</v>
      </c>
      <c r="E85" s="179" t="s">
        <v>950</v>
      </c>
      <c r="F85" s="180" t="s">
        <v>2579</v>
      </c>
      <c r="G85" s="180" t="s">
        <v>2580</v>
      </c>
    </row>
    <row r="86" spans="1:8" s="169" customFormat="1" ht="12">
      <c r="A86" s="168" t="s">
        <v>671</v>
      </c>
      <c r="B86" s="203" t="s">
        <v>672</v>
      </c>
      <c r="C86" s="203"/>
      <c r="D86" s="168"/>
      <c r="E86" s="174"/>
      <c r="F86" s="175"/>
      <c r="G86" s="175"/>
    </row>
    <row r="87" spans="1:8" s="169" customFormat="1" ht="12">
      <c r="A87" s="203"/>
      <c r="B87" s="203" t="s">
        <v>673</v>
      </c>
      <c r="C87" s="203" t="s">
        <v>674</v>
      </c>
      <c r="D87" s="168" t="s">
        <v>675</v>
      </c>
      <c r="E87" s="174">
        <v>0.1</v>
      </c>
      <c r="F87" s="175" t="e">
        <f>#REF!</f>
        <v>#REF!</v>
      </c>
      <c r="G87" s="175" t="e">
        <f>F87*E87</f>
        <v>#REF!</v>
      </c>
    </row>
    <row r="88" spans="1:8" s="169" customFormat="1" ht="12">
      <c r="A88" s="203"/>
      <c r="B88" s="203" t="s">
        <v>840</v>
      </c>
      <c r="C88" s="203" t="s">
        <v>678</v>
      </c>
      <c r="D88" s="168" t="s">
        <v>675</v>
      </c>
      <c r="E88" s="174">
        <v>0.05</v>
      </c>
      <c r="F88" s="175" t="e">
        <f>#REF!</f>
        <v>#REF!</v>
      </c>
      <c r="G88" s="175" t="e">
        <f>F88*E88</f>
        <v>#REF!</v>
      </c>
    </row>
    <row r="89" spans="1:8" s="169" customFormat="1" ht="12">
      <c r="A89" s="203"/>
      <c r="B89" s="203" t="s">
        <v>736</v>
      </c>
      <c r="C89" s="203" t="s">
        <v>681</v>
      </c>
      <c r="D89" s="168" t="s">
        <v>675</v>
      </c>
      <c r="E89" s="174">
        <v>5.0000000000000001E-3</v>
      </c>
      <c r="F89" s="175" t="e">
        <f>#REF!</f>
        <v>#REF!</v>
      </c>
      <c r="G89" s="175" t="e">
        <f>F89*E89</f>
        <v>#REF!</v>
      </c>
    </row>
    <row r="90" spans="1:8" s="169" customFormat="1" ht="12">
      <c r="A90" s="203"/>
      <c r="B90" s="203" t="s">
        <v>683</v>
      </c>
      <c r="C90" s="203" t="s">
        <v>684</v>
      </c>
      <c r="D90" s="168" t="s">
        <v>675</v>
      </c>
      <c r="E90" s="174">
        <v>5.0000000000000001E-3</v>
      </c>
      <c r="F90" s="175" t="e">
        <f>#REF!</f>
        <v>#REF!</v>
      </c>
      <c r="G90" s="175" t="e">
        <f>F90*E90</f>
        <v>#REF!</v>
      </c>
    </row>
    <row r="91" spans="1:8" s="169" customFormat="1" ht="12">
      <c r="A91" s="203"/>
      <c r="B91" s="203"/>
      <c r="C91" s="203"/>
      <c r="D91" s="168"/>
      <c r="E91" s="868" t="s">
        <v>685</v>
      </c>
      <c r="F91" s="868"/>
      <c r="G91" s="175" t="e">
        <f>SUM(G87:G90)</f>
        <v>#REF!</v>
      </c>
    </row>
    <row r="92" spans="1:8" s="169" customFormat="1" ht="12">
      <c r="A92" s="168" t="s">
        <v>686</v>
      </c>
      <c r="B92" s="203" t="s">
        <v>687</v>
      </c>
      <c r="C92" s="203"/>
      <c r="D92" s="168"/>
      <c r="E92" s="174"/>
      <c r="F92" s="175"/>
      <c r="G92" s="175"/>
    </row>
    <row r="93" spans="1:8" s="169" customFormat="1" ht="12">
      <c r="A93" s="203"/>
      <c r="B93" s="203" t="s">
        <v>2690</v>
      </c>
      <c r="C93" s="203"/>
      <c r="D93" s="168" t="s">
        <v>855</v>
      </c>
      <c r="E93" s="174">
        <v>0.36399999999999999</v>
      </c>
      <c r="F93" s="175" t="e">
        <f>#REF!</f>
        <v>#REF!</v>
      </c>
      <c r="G93" s="175" t="e">
        <f>F93*E93</f>
        <v>#REF!</v>
      </c>
    </row>
    <row r="94" spans="1:8" s="169" customFormat="1" ht="12">
      <c r="A94" s="203"/>
      <c r="B94" s="203" t="s">
        <v>1137</v>
      </c>
      <c r="C94" s="203"/>
      <c r="D94" s="168" t="s">
        <v>756</v>
      </c>
      <c r="E94" s="174">
        <v>0.11</v>
      </c>
      <c r="F94" s="175" t="e">
        <f>#REF!</f>
        <v>#REF!</v>
      </c>
      <c r="G94" s="175" t="e">
        <f>F94*E94</f>
        <v>#REF!</v>
      </c>
    </row>
    <row r="95" spans="1:8" s="169" customFormat="1" ht="12">
      <c r="A95" s="203"/>
      <c r="B95" s="203"/>
      <c r="C95" s="203"/>
      <c r="D95" s="168"/>
      <c r="E95" s="869" t="s">
        <v>698</v>
      </c>
      <c r="F95" s="869"/>
      <c r="G95" s="175" t="e">
        <f>SUM(G93:G94)</f>
        <v>#REF!</v>
      </c>
    </row>
    <row r="96" spans="1:8" s="169" customFormat="1" ht="12" hidden="1">
      <c r="A96" s="168" t="s">
        <v>699</v>
      </c>
      <c r="B96" s="203" t="s">
        <v>700</v>
      </c>
      <c r="C96" s="203"/>
      <c r="D96" s="168"/>
      <c r="E96" s="201"/>
      <c r="F96" s="176"/>
      <c r="G96" s="175"/>
    </row>
    <row r="97" spans="1:8" s="169" customFormat="1" ht="12" hidden="1">
      <c r="A97" s="203"/>
      <c r="B97" s="203"/>
      <c r="C97" s="203"/>
      <c r="D97" s="168"/>
      <c r="E97" s="174"/>
      <c r="F97" s="175"/>
      <c r="G97" s="175"/>
    </row>
    <row r="98" spans="1:8" s="169" customFormat="1" ht="12" hidden="1">
      <c r="A98" s="203"/>
      <c r="B98" s="203"/>
      <c r="C98" s="203"/>
      <c r="D98" s="168"/>
      <c r="E98" s="868" t="s">
        <v>701</v>
      </c>
      <c r="F98" s="868"/>
      <c r="G98" s="175"/>
    </row>
    <row r="99" spans="1:8" s="169" customFormat="1" ht="12" hidden="1">
      <c r="A99" s="203"/>
      <c r="B99" s="203"/>
      <c r="C99" s="203"/>
      <c r="D99" s="168"/>
      <c r="E99" s="174"/>
      <c r="F99" s="175"/>
      <c r="G99" s="175"/>
    </row>
    <row r="100" spans="1:8" s="169" customFormat="1" ht="12">
      <c r="A100" s="168" t="s">
        <v>702</v>
      </c>
      <c r="B100" s="868" t="s">
        <v>703</v>
      </c>
      <c r="C100" s="868"/>
      <c r="D100" s="868"/>
      <c r="E100" s="868"/>
      <c r="F100" s="868"/>
      <c r="G100" s="175" t="e">
        <f>G91+G95+G98</f>
        <v>#REF!</v>
      </c>
    </row>
    <row r="101" spans="1:8" s="169" customFormat="1" ht="12">
      <c r="A101" s="168" t="s">
        <v>704</v>
      </c>
      <c r="B101" s="865" t="s">
        <v>843</v>
      </c>
      <c r="C101" s="865"/>
      <c r="D101" s="865"/>
      <c r="E101" s="866" t="s">
        <v>706</v>
      </c>
      <c r="F101" s="866"/>
      <c r="G101" s="175" t="e">
        <f>G100*15%</f>
        <v>#REF!</v>
      </c>
    </row>
    <row r="102" spans="1:8" s="169" customFormat="1" ht="12">
      <c r="A102" s="168" t="s">
        <v>707</v>
      </c>
      <c r="B102" s="867" t="s">
        <v>708</v>
      </c>
      <c r="C102" s="867"/>
      <c r="D102" s="867"/>
      <c r="E102" s="867"/>
      <c r="F102" s="867"/>
      <c r="G102" s="233" t="e">
        <f>ROUND(H102,2)</f>
        <v>#REF!</v>
      </c>
      <c r="H102" s="175" t="e">
        <f>SUM(G100:G101)</f>
        <v>#REF!</v>
      </c>
    </row>
    <row r="104" spans="1:8" s="169" customFormat="1" ht="12">
      <c r="A104" s="204" t="s">
        <v>2670</v>
      </c>
      <c r="B104" s="173" t="s">
        <v>2685</v>
      </c>
      <c r="D104" s="170"/>
      <c r="E104" s="171"/>
      <c r="F104" s="172"/>
      <c r="G104" s="172"/>
    </row>
    <row r="105" spans="1:8" s="169" customFormat="1" ht="12">
      <c r="D105" s="170"/>
      <c r="E105" s="171"/>
      <c r="F105" s="172"/>
      <c r="G105" s="172"/>
    </row>
    <row r="106" spans="1:8" s="169" customFormat="1" ht="12">
      <c r="A106" s="177" t="s">
        <v>946</v>
      </c>
      <c r="B106" s="177" t="s">
        <v>947</v>
      </c>
      <c r="C106" s="177" t="s">
        <v>948</v>
      </c>
      <c r="D106" s="178" t="s">
        <v>949</v>
      </c>
      <c r="E106" s="179" t="s">
        <v>950</v>
      </c>
      <c r="F106" s="180" t="s">
        <v>2579</v>
      </c>
      <c r="G106" s="180" t="s">
        <v>2580</v>
      </c>
    </row>
    <row r="107" spans="1:8" s="169" customFormat="1" ht="12">
      <c r="A107" s="168" t="s">
        <v>671</v>
      </c>
      <c r="B107" s="203" t="s">
        <v>672</v>
      </c>
      <c r="C107" s="203"/>
      <c r="D107" s="168"/>
      <c r="E107" s="174"/>
      <c r="F107" s="175"/>
      <c r="G107" s="175"/>
    </row>
    <row r="108" spans="1:8" s="169" customFormat="1" ht="12">
      <c r="A108" s="203"/>
      <c r="B108" s="203" t="s">
        <v>673</v>
      </c>
      <c r="C108" s="203" t="s">
        <v>674</v>
      </c>
      <c r="D108" s="168" t="s">
        <v>675</v>
      </c>
      <c r="E108" s="174">
        <v>0.1</v>
      </c>
      <c r="F108" s="175" t="e">
        <f>#REF!</f>
        <v>#REF!</v>
      </c>
      <c r="G108" s="175" t="e">
        <f>F108*E108</f>
        <v>#REF!</v>
      </c>
    </row>
    <row r="109" spans="1:8" s="169" customFormat="1" ht="12">
      <c r="A109" s="203"/>
      <c r="B109" s="203" t="s">
        <v>840</v>
      </c>
      <c r="C109" s="203" t="s">
        <v>678</v>
      </c>
      <c r="D109" s="168" t="s">
        <v>675</v>
      </c>
      <c r="E109" s="174">
        <v>0.05</v>
      </c>
      <c r="F109" s="175" t="e">
        <f>#REF!</f>
        <v>#REF!</v>
      </c>
      <c r="G109" s="175" t="e">
        <f>F109*E109</f>
        <v>#REF!</v>
      </c>
    </row>
    <row r="110" spans="1:8" s="169" customFormat="1" ht="12">
      <c r="A110" s="203"/>
      <c r="B110" s="203" t="s">
        <v>736</v>
      </c>
      <c r="C110" s="203" t="s">
        <v>681</v>
      </c>
      <c r="D110" s="168" t="s">
        <v>675</v>
      </c>
      <c r="E110" s="174">
        <v>5.0000000000000001E-3</v>
      </c>
      <c r="F110" s="175" t="e">
        <f>#REF!</f>
        <v>#REF!</v>
      </c>
      <c r="G110" s="175" t="e">
        <f>F110*E110</f>
        <v>#REF!</v>
      </c>
    </row>
    <row r="111" spans="1:8" s="169" customFormat="1" ht="12">
      <c r="A111" s="203"/>
      <c r="B111" s="203" t="s">
        <v>683</v>
      </c>
      <c r="C111" s="203" t="s">
        <v>684</v>
      </c>
      <c r="D111" s="168" t="s">
        <v>675</v>
      </c>
      <c r="E111" s="174">
        <v>5.0000000000000001E-3</v>
      </c>
      <c r="F111" s="175" t="e">
        <f>#REF!</f>
        <v>#REF!</v>
      </c>
      <c r="G111" s="175" t="e">
        <f>F111*E111</f>
        <v>#REF!</v>
      </c>
    </row>
    <row r="112" spans="1:8" s="169" customFormat="1" ht="12">
      <c r="A112" s="203"/>
      <c r="B112" s="203"/>
      <c r="C112" s="203"/>
      <c r="D112" s="168"/>
      <c r="E112" s="868" t="s">
        <v>685</v>
      </c>
      <c r="F112" s="868"/>
      <c r="G112" s="175" t="e">
        <f>SUM(G108:G111)</f>
        <v>#REF!</v>
      </c>
    </row>
    <row r="113" spans="1:8" s="169" customFormat="1" ht="12">
      <c r="A113" s="168" t="s">
        <v>686</v>
      </c>
      <c r="B113" s="203" t="s">
        <v>687</v>
      </c>
      <c r="C113" s="203"/>
      <c r="D113" s="168"/>
      <c r="E113" s="174"/>
      <c r="F113" s="175"/>
      <c r="G113" s="175"/>
    </row>
    <row r="114" spans="1:8" s="169" customFormat="1" ht="12">
      <c r="A114" s="203"/>
      <c r="B114" s="203" t="s">
        <v>2686</v>
      </c>
      <c r="C114" s="203"/>
      <c r="D114" s="168" t="s">
        <v>855</v>
      </c>
      <c r="E114" s="174">
        <v>0.36399999999999999</v>
      </c>
      <c r="F114" s="175" t="e">
        <f>#REF!</f>
        <v>#REF!</v>
      </c>
      <c r="G114" s="175" t="e">
        <f>F114*E114</f>
        <v>#REF!</v>
      </c>
    </row>
    <row r="115" spans="1:8" s="169" customFormat="1" ht="12">
      <c r="A115" s="203"/>
      <c r="B115" s="203" t="s">
        <v>1137</v>
      </c>
      <c r="C115" s="203"/>
      <c r="D115" s="168" t="s">
        <v>756</v>
      </c>
      <c r="E115" s="174">
        <v>0.11</v>
      </c>
      <c r="F115" s="175" t="e">
        <f>#REF!</f>
        <v>#REF!</v>
      </c>
      <c r="G115" s="175" t="e">
        <f>F115*E115</f>
        <v>#REF!</v>
      </c>
    </row>
    <row r="116" spans="1:8" s="169" customFormat="1" ht="12">
      <c r="A116" s="203"/>
      <c r="B116" s="203"/>
      <c r="C116" s="203"/>
      <c r="D116" s="168"/>
      <c r="E116" s="869" t="s">
        <v>698</v>
      </c>
      <c r="F116" s="869"/>
      <c r="G116" s="175" t="e">
        <f>SUM(G114:G115)</f>
        <v>#REF!</v>
      </c>
    </row>
    <row r="117" spans="1:8" s="169" customFormat="1" ht="12" hidden="1">
      <c r="A117" s="168" t="s">
        <v>699</v>
      </c>
      <c r="B117" s="203" t="s">
        <v>700</v>
      </c>
      <c r="C117" s="203"/>
      <c r="D117" s="168"/>
      <c r="E117" s="201"/>
      <c r="F117" s="176"/>
      <c r="G117" s="175"/>
    </row>
    <row r="118" spans="1:8" s="169" customFormat="1" ht="12" hidden="1">
      <c r="A118" s="203"/>
      <c r="B118" s="203"/>
      <c r="C118" s="203"/>
      <c r="D118" s="168"/>
      <c r="E118" s="174"/>
      <c r="F118" s="175"/>
      <c r="G118" s="175"/>
    </row>
    <row r="119" spans="1:8" s="169" customFormat="1" ht="12" hidden="1">
      <c r="A119" s="203"/>
      <c r="B119" s="203"/>
      <c r="C119" s="203"/>
      <c r="D119" s="168"/>
      <c r="E119" s="868" t="s">
        <v>701</v>
      </c>
      <c r="F119" s="868"/>
      <c r="G119" s="175"/>
    </row>
    <row r="120" spans="1:8" s="169" customFormat="1" ht="12" hidden="1">
      <c r="A120" s="203"/>
      <c r="B120" s="203"/>
      <c r="C120" s="203"/>
      <c r="D120" s="168"/>
      <c r="E120" s="174"/>
      <c r="F120" s="175"/>
      <c r="G120" s="175"/>
    </row>
    <row r="121" spans="1:8" s="169" customFormat="1" ht="12">
      <c r="A121" s="168" t="s">
        <v>702</v>
      </c>
      <c r="B121" s="868" t="s">
        <v>703</v>
      </c>
      <c r="C121" s="868"/>
      <c r="D121" s="868"/>
      <c r="E121" s="868"/>
      <c r="F121" s="868"/>
      <c r="G121" s="175" t="e">
        <f>G112+G116+G119</f>
        <v>#REF!</v>
      </c>
    </row>
    <row r="122" spans="1:8" s="169" customFormat="1" ht="12">
      <c r="A122" s="168" t="s">
        <v>704</v>
      </c>
      <c r="B122" s="865" t="s">
        <v>843</v>
      </c>
      <c r="C122" s="865"/>
      <c r="D122" s="865"/>
      <c r="E122" s="866" t="s">
        <v>706</v>
      </c>
      <c r="F122" s="866"/>
      <c r="G122" s="175" t="e">
        <f>G121*15%</f>
        <v>#REF!</v>
      </c>
    </row>
    <row r="123" spans="1:8" s="169" customFormat="1" ht="12">
      <c r="A123" s="168" t="s">
        <v>707</v>
      </c>
      <c r="B123" s="867" t="s">
        <v>708</v>
      </c>
      <c r="C123" s="867"/>
      <c r="D123" s="867"/>
      <c r="E123" s="867"/>
      <c r="F123" s="867"/>
      <c r="G123" s="233" t="e">
        <f>ROUND(H123,2)</f>
        <v>#REF!</v>
      </c>
      <c r="H123" s="175" t="e">
        <f>SUM(G121:G122)</f>
        <v>#REF!</v>
      </c>
    </row>
    <row r="124" spans="1:8" s="169" customFormat="1" ht="12">
      <c r="A124" s="189"/>
      <c r="B124" s="188"/>
      <c r="C124" s="188"/>
      <c r="D124" s="188"/>
      <c r="E124" s="188"/>
      <c r="F124" s="188"/>
      <c r="G124" s="182"/>
    </row>
    <row r="125" spans="1:8" s="169" customFormat="1" ht="12">
      <c r="A125" s="204" t="s">
        <v>2671</v>
      </c>
      <c r="B125" s="173" t="s">
        <v>2697</v>
      </c>
      <c r="D125" s="170"/>
      <c r="E125" s="171"/>
      <c r="F125" s="172"/>
      <c r="G125" s="172"/>
    </row>
    <row r="126" spans="1:8" s="169" customFormat="1" ht="12">
      <c r="D126" s="170"/>
      <c r="E126" s="171"/>
      <c r="F126" s="172"/>
      <c r="G126" s="172"/>
    </row>
    <row r="127" spans="1:8" s="169" customFormat="1" ht="12">
      <c r="A127" s="177" t="s">
        <v>946</v>
      </c>
      <c r="B127" s="177" t="s">
        <v>947</v>
      </c>
      <c r="C127" s="177" t="s">
        <v>948</v>
      </c>
      <c r="D127" s="178" t="s">
        <v>949</v>
      </c>
      <c r="E127" s="179" t="s">
        <v>950</v>
      </c>
      <c r="F127" s="180" t="s">
        <v>2579</v>
      </c>
      <c r="G127" s="180" t="s">
        <v>2580</v>
      </c>
    </row>
    <row r="128" spans="1:8" s="169" customFormat="1" ht="12">
      <c r="A128" s="168" t="s">
        <v>671</v>
      </c>
      <c r="B128" s="229" t="s">
        <v>672</v>
      </c>
      <c r="C128" s="229"/>
      <c r="D128" s="168"/>
      <c r="E128" s="174"/>
      <c r="F128" s="175"/>
      <c r="G128" s="175"/>
    </row>
    <row r="129" spans="1:8" s="169" customFormat="1" ht="12">
      <c r="A129" s="229"/>
      <c r="B129" s="229" t="s">
        <v>673</v>
      </c>
      <c r="C129" s="229" t="s">
        <v>674</v>
      </c>
      <c r="D129" s="168" t="s">
        <v>675</v>
      </c>
      <c r="E129" s="174">
        <v>0.1</v>
      </c>
      <c r="F129" s="175" t="e">
        <f>#REF!</f>
        <v>#REF!</v>
      </c>
      <c r="G129" s="175" t="e">
        <f>F129*E129</f>
        <v>#REF!</v>
      </c>
    </row>
    <row r="130" spans="1:8" s="169" customFormat="1" ht="12">
      <c r="A130" s="229"/>
      <c r="B130" s="229" t="s">
        <v>840</v>
      </c>
      <c r="C130" s="229" t="s">
        <v>678</v>
      </c>
      <c r="D130" s="168" t="s">
        <v>675</v>
      </c>
      <c r="E130" s="174">
        <v>0.05</v>
      </c>
      <c r="F130" s="175" t="e">
        <f>#REF!</f>
        <v>#REF!</v>
      </c>
      <c r="G130" s="175" t="e">
        <f>F130*E130</f>
        <v>#REF!</v>
      </c>
    </row>
    <row r="131" spans="1:8" s="169" customFormat="1" ht="12">
      <c r="A131" s="229"/>
      <c r="B131" s="229" t="s">
        <v>736</v>
      </c>
      <c r="C131" s="229" t="s">
        <v>681</v>
      </c>
      <c r="D131" s="168" t="s">
        <v>675</v>
      </c>
      <c r="E131" s="174">
        <v>5.0000000000000001E-3</v>
      </c>
      <c r="F131" s="175" t="e">
        <f>#REF!</f>
        <v>#REF!</v>
      </c>
      <c r="G131" s="175" t="e">
        <f>F131*E131</f>
        <v>#REF!</v>
      </c>
    </row>
    <row r="132" spans="1:8" s="169" customFormat="1" ht="12">
      <c r="A132" s="229"/>
      <c r="B132" s="229" t="s">
        <v>683</v>
      </c>
      <c r="C132" s="229" t="s">
        <v>684</v>
      </c>
      <c r="D132" s="168" t="s">
        <v>675</v>
      </c>
      <c r="E132" s="174">
        <v>5.0000000000000001E-3</v>
      </c>
      <c r="F132" s="175" t="e">
        <f>#REF!</f>
        <v>#REF!</v>
      </c>
      <c r="G132" s="175" t="e">
        <f>F132*E132</f>
        <v>#REF!</v>
      </c>
    </row>
    <row r="133" spans="1:8" s="169" customFormat="1" ht="12">
      <c r="A133" s="229"/>
      <c r="B133" s="229"/>
      <c r="C133" s="229"/>
      <c r="D133" s="168"/>
      <c r="E133" s="868" t="s">
        <v>685</v>
      </c>
      <c r="F133" s="868"/>
      <c r="G133" s="175" t="e">
        <f>SUM(G129:G132)</f>
        <v>#REF!</v>
      </c>
    </row>
    <row r="134" spans="1:8" s="169" customFormat="1" ht="12">
      <c r="A134" s="168" t="s">
        <v>686</v>
      </c>
      <c r="B134" s="229" t="s">
        <v>687</v>
      </c>
      <c r="C134" s="229"/>
      <c r="D134" s="168"/>
      <c r="E134" s="174"/>
      <c r="F134" s="175"/>
      <c r="G134" s="175"/>
    </row>
    <row r="135" spans="1:8" s="169" customFormat="1" ht="12">
      <c r="A135" s="229"/>
      <c r="B135" s="245" t="s">
        <v>2704</v>
      </c>
      <c r="C135" s="229"/>
      <c r="D135" s="168" t="s">
        <v>855</v>
      </c>
      <c r="E135" s="174">
        <v>0.36399999999999999</v>
      </c>
      <c r="F135" s="175" t="e">
        <f>#REF!</f>
        <v>#REF!</v>
      </c>
      <c r="G135" s="175" t="e">
        <f>F135*E135</f>
        <v>#REF!</v>
      </c>
    </row>
    <row r="136" spans="1:8" s="169" customFormat="1" ht="12">
      <c r="A136" s="229"/>
      <c r="B136" s="229" t="s">
        <v>1137</v>
      </c>
      <c r="C136" s="229"/>
      <c r="D136" s="168" t="s">
        <v>756</v>
      </c>
      <c r="E136" s="174">
        <v>0.11</v>
      </c>
      <c r="F136" s="175" t="e">
        <f>#REF!</f>
        <v>#REF!</v>
      </c>
      <c r="G136" s="175" t="e">
        <f>F136*E136</f>
        <v>#REF!</v>
      </c>
    </row>
    <row r="137" spans="1:8" s="169" customFormat="1" ht="12">
      <c r="A137" s="229"/>
      <c r="B137" s="229"/>
      <c r="C137" s="229"/>
      <c r="D137" s="168"/>
      <c r="E137" s="869" t="s">
        <v>698</v>
      </c>
      <c r="F137" s="869"/>
      <c r="G137" s="175" t="e">
        <f>SUM(G135:G136)</f>
        <v>#REF!</v>
      </c>
    </row>
    <row r="138" spans="1:8" s="169" customFormat="1" ht="12" hidden="1">
      <c r="A138" s="168" t="s">
        <v>699</v>
      </c>
      <c r="B138" s="229" t="s">
        <v>700</v>
      </c>
      <c r="C138" s="229"/>
      <c r="D138" s="168"/>
      <c r="E138" s="201"/>
      <c r="F138" s="176"/>
      <c r="G138" s="175"/>
    </row>
    <row r="139" spans="1:8" s="169" customFormat="1" ht="12" hidden="1">
      <c r="A139" s="229"/>
      <c r="B139" s="229"/>
      <c r="C139" s="229"/>
      <c r="D139" s="168"/>
      <c r="E139" s="174"/>
      <c r="F139" s="175"/>
      <c r="G139" s="175"/>
    </row>
    <row r="140" spans="1:8" s="169" customFormat="1" ht="12" hidden="1">
      <c r="A140" s="229"/>
      <c r="B140" s="229"/>
      <c r="C140" s="229"/>
      <c r="D140" s="168"/>
      <c r="E140" s="868" t="s">
        <v>701</v>
      </c>
      <c r="F140" s="868"/>
      <c r="G140" s="175"/>
    </row>
    <row r="141" spans="1:8" s="169" customFormat="1" ht="12" hidden="1">
      <c r="A141" s="229"/>
      <c r="B141" s="229"/>
      <c r="C141" s="229"/>
      <c r="D141" s="168"/>
      <c r="E141" s="174"/>
      <c r="F141" s="175"/>
      <c r="G141" s="175"/>
    </row>
    <row r="142" spans="1:8" s="169" customFormat="1" ht="12">
      <c r="A142" s="168" t="s">
        <v>702</v>
      </c>
      <c r="B142" s="868" t="s">
        <v>703</v>
      </c>
      <c r="C142" s="868"/>
      <c r="D142" s="868"/>
      <c r="E142" s="868"/>
      <c r="F142" s="868"/>
      <c r="G142" s="175" t="e">
        <f>G133+G137+G140</f>
        <v>#REF!</v>
      </c>
    </row>
    <row r="143" spans="1:8" s="169" customFormat="1" ht="12">
      <c r="A143" s="168" t="s">
        <v>704</v>
      </c>
      <c r="B143" s="865" t="s">
        <v>843</v>
      </c>
      <c r="C143" s="865"/>
      <c r="D143" s="865"/>
      <c r="E143" s="866" t="s">
        <v>706</v>
      </c>
      <c r="F143" s="866"/>
      <c r="G143" s="175" t="e">
        <f>G142*15%</f>
        <v>#REF!</v>
      </c>
    </row>
    <row r="144" spans="1:8" s="169" customFormat="1" ht="12">
      <c r="A144" s="168" t="s">
        <v>707</v>
      </c>
      <c r="B144" s="867" t="s">
        <v>708</v>
      </c>
      <c r="C144" s="867"/>
      <c r="D144" s="867"/>
      <c r="E144" s="867"/>
      <c r="F144" s="867"/>
      <c r="G144" s="233" t="e">
        <f>ROUND(H144,2)</f>
        <v>#REF!</v>
      </c>
      <c r="H144" s="175" t="e">
        <f>SUM(G142:G143)</f>
        <v>#REF!</v>
      </c>
    </row>
    <row r="146" spans="1:7" s="169" customFormat="1" ht="12">
      <c r="A146" s="204" t="s">
        <v>2672</v>
      </c>
      <c r="B146" s="181" t="s">
        <v>2687</v>
      </c>
      <c r="C146" s="188"/>
      <c r="D146" s="189"/>
      <c r="E146" s="190"/>
      <c r="F146" s="182"/>
      <c r="G146" s="182"/>
    </row>
    <row r="147" spans="1:7" s="169" customFormat="1" ht="12">
      <c r="A147" s="195"/>
      <c r="B147" s="195"/>
      <c r="C147" s="195"/>
      <c r="D147" s="196"/>
      <c r="E147" s="197"/>
      <c r="F147" s="198"/>
      <c r="G147" s="198"/>
    </row>
    <row r="148" spans="1:7" s="169" customFormat="1" ht="12">
      <c r="A148" s="177" t="s">
        <v>946</v>
      </c>
      <c r="B148" s="177" t="s">
        <v>947</v>
      </c>
      <c r="C148" s="177" t="s">
        <v>948</v>
      </c>
      <c r="D148" s="178" t="s">
        <v>949</v>
      </c>
      <c r="E148" s="179" t="s">
        <v>950</v>
      </c>
      <c r="F148" s="180" t="s">
        <v>2579</v>
      </c>
      <c r="G148" s="180" t="s">
        <v>2580</v>
      </c>
    </row>
    <row r="149" spans="1:7" s="169" customFormat="1" ht="12">
      <c r="A149" s="203" t="s">
        <v>671</v>
      </c>
      <c r="B149" s="203" t="s">
        <v>672</v>
      </c>
      <c r="C149" s="203"/>
      <c r="D149" s="168"/>
      <c r="E149" s="174"/>
      <c r="F149" s="175"/>
      <c r="G149" s="175"/>
    </row>
    <row r="150" spans="1:7" s="169" customFormat="1" ht="12">
      <c r="A150" s="203"/>
      <c r="B150" s="203" t="s">
        <v>673</v>
      </c>
      <c r="C150" s="203" t="s">
        <v>674</v>
      </c>
      <c r="D150" s="168" t="s">
        <v>675</v>
      </c>
      <c r="E150" s="174">
        <v>8.4000000000000005E-2</v>
      </c>
      <c r="F150" s="175" t="e">
        <f>#REF!</f>
        <v>#REF!</v>
      </c>
      <c r="G150" s="175" t="e">
        <f>F150*E150</f>
        <v>#REF!</v>
      </c>
    </row>
    <row r="151" spans="1:7" s="169" customFormat="1" ht="12">
      <c r="A151" s="203"/>
      <c r="B151" s="203" t="s">
        <v>677</v>
      </c>
      <c r="C151" s="203" t="s">
        <v>678</v>
      </c>
      <c r="D151" s="168" t="s">
        <v>675</v>
      </c>
      <c r="E151" s="174">
        <v>0.125</v>
      </c>
      <c r="F151" s="175" t="e">
        <f>#REF!</f>
        <v>#REF!</v>
      </c>
      <c r="G151" s="175" t="e">
        <f>F151*E151</f>
        <v>#REF!</v>
      </c>
    </row>
    <row r="152" spans="1:7" s="169" customFormat="1" ht="12">
      <c r="A152" s="203"/>
      <c r="B152" s="203" t="s">
        <v>736</v>
      </c>
      <c r="C152" s="203" t="s">
        <v>681</v>
      </c>
      <c r="D152" s="168" t="s">
        <v>675</v>
      </c>
      <c r="E152" s="174">
        <v>1.2999999999999999E-2</v>
      </c>
      <c r="F152" s="175" t="e">
        <f>#REF!</f>
        <v>#REF!</v>
      </c>
      <c r="G152" s="175" t="e">
        <f>F152*E152</f>
        <v>#REF!</v>
      </c>
    </row>
    <row r="153" spans="1:7" s="169" customFormat="1" ht="12">
      <c r="A153" s="203"/>
      <c r="B153" s="203" t="s">
        <v>683</v>
      </c>
      <c r="C153" s="203" t="s">
        <v>684</v>
      </c>
      <c r="D153" s="168" t="s">
        <v>675</v>
      </c>
      <c r="E153" s="174">
        <v>4.0000000000000001E-3</v>
      </c>
      <c r="F153" s="175" t="e">
        <f>#REF!</f>
        <v>#REF!</v>
      </c>
      <c r="G153" s="175" t="e">
        <f>F153*E153</f>
        <v>#REF!</v>
      </c>
    </row>
    <row r="154" spans="1:7" s="169" customFormat="1" ht="12">
      <c r="A154" s="203"/>
      <c r="B154" s="203"/>
      <c r="C154" s="203"/>
      <c r="D154" s="168"/>
      <c r="E154" s="868" t="s">
        <v>685</v>
      </c>
      <c r="F154" s="868"/>
      <c r="G154" s="175" t="e">
        <f>SUM(G150:G153)</f>
        <v>#REF!</v>
      </c>
    </row>
    <row r="155" spans="1:7" s="169" customFormat="1" ht="12">
      <c r="A155" s="203" t="s">
        <v>686</v>
      </c>
      <c r="B155" s="203" t="s">
        <v>687</v>
      </c>
      <c r="C155" s="203"/>
      <c r="D155" s="168"/>
      <c r="E155" s="174"/>
      <c r="F155" s="175"/>
      <c r="G155" s="175"/>
    </row>
    <row r="156" spans="1:7" s="169" customFormat="1" ht="12">
      <c r="A156" s="203"/>
      <c r="B156" s="203" t="s">
        <v>2688</v>
      </c>
      <c r="C156" s="203"/>
      <c r="D156" s="168" t="s">
        <v>710</v>
      </c>
      <c r="E156" s="174">
        <v>1.1000000000000001</v>
      </c>
      <c r="F156" s="175" t="e">
        <f>#REF!</f>
        <v>#REF!</v>
      </c>
      <c r="G156" s="175" t="e">
        <f>F156*E156</f>
        <v>#REF!</v>
      </c>
    </row>
    <row r="157" spans="1:7" s="169" customFormat="1" ht="12">
      <c r="A157" s="203"/>
      <c r="B157" s="203" t="s">
        <v>2586</v>
      </c>
      <c r="C157" s="203"/>
      <c r="D157" s="168" t="s">
        <v>731</v>
      </c>
      <c r="E157" s="174">
        <v>6</v>
      </c>
      <c r="F157" s="175" t="e">
        <f>#REF!</f>
        <v>#REF!</v>
      </c>
      <c r="G157" s="175" t="e">
        <f>F157*E157</f>
        <v>#REF!</v>
      </c>
    </row>
    <row r="158" spans="1:7" s="169" customFormat="1" ht="12">
      <c r="A158" s="203"/>
      <c r="B158" s="203"/>
      <c r="C158" s="203"/>
      <c r="D158" s="168"/>
      <c r="E158" s="869" t="s">
        <v>698</v>
      </c>
      <c r="F158" s="869"/>
      <c r="G158" s="175" t="e">
        <f>SUM(G156:G157)</f>
        <v>#REF!</v>
      </c>
    </row>
    <row r="159" spans="1:7" s="169" customFormat="1" ht="12" hidden="1">
      <c r="A159" s="203" t="s">
        <v>699</v>
      </c>
      <c r="B159" s="203" t="s">
        <v>700</v>
      </c>
      <c r="C159" s="203"/>
      <c r="D159" s="168"/>
      <c r="E159" s="201"/>
      <c r="F159" s="176"/>
      <c r="G159" s="175"/>
    </row>
    <row r="160" spans="1:7" s="169" customFormat="1" ht="12" hidden="1">
      <c r="A160" s="203"/>
      <c r="B160" s="203"/>
      <c r="C160" s="203"/>
      <c r="D160" s="168"/>
      <c r="E160" s="174"/>
      <c r="F160" s="175"/>
      <c r="G160" s="175"/>
    </row>
    <row r="161" spans="1:8" s="169" customFormat="1" ht="12" hidden="1">
      <c r="A161" s="203"/>
      <c r="B161" s="203"/>
      <c r="C161" s="203"/>
      <c r="D161" s="168"/>
      <c r="E161" s="868" t="s">
        <v>701</v>
      </c>
      <c r="F161" s="868"/>
      <c r="G161" s="175"/>
    </row>
    <row r="162" spans="1:8" s="169" customFormat="1" ht="12" hidden="1">
      <c r="A162" s="203"/>
      <c r="B162" s="203"/>
      <c r="C162" s="203"/>
      <c r="D162" s="168"/>
      <c r="E162" s="174"/>
      <c r="F162" s="175"/>
      <c r="G162" s="175"/>
    </row>
    <row r="163" spans="1:8" s="169" customFormat="1" ht="12">
      <c r="A163" s="203" t="s">
        <v>702</v>
      </c>
      <c r="B163" s="868" t="s">
        <v>703</v>
      </c>
      <c r="C163" s="868"/>
      <c r="D163" s="868"/>
      <c r="E163" s="868"/>
      <c r="F163" s="868"/>
      <c r="G163" s="175" t="e">
        <f>G154+G158+G161</f>
        <v>#REF!</v>
      </c>
    </row>
    <row r="164" spans="1:8" s="169" customFormat="1" ht="12">
      <c r="A164" s="203" t="s">
        <v>704</v>
      </c>
      <c r="B164" s="865" t="s">
        <v>843</v>
      </c>
      <c r="C164" s="865"/>
      <c r="D164" s="865"/>
      <c r="E164" s="866" t="s">
        <v>706</v>
      </c>
      <c r="F164" s="866"/>
      <c r="G164" s="175" t="e">
        <f>G163*15%</f>
        <v>#REF!</v>
      </c>
    </row>
    <row r="165" spans="1:8" s="169" customFormat="1" ht="12">
      <c r="A165" s="203" t="s">
        <v>707</v>
      </c>
      <c r="B165" s="867" t="s">
        <v>708</v>
      </c>
      <c r="C165" s="867"/>
      <c r="D165" s="867"/>
      <c r="E165" s="867"/>
      <c r="F165" s="867"/>
      <c r="G165" s="233" t="e">
        <f>ROUND(H165,2)</f>
        <v>#REF!</v>
      </c>
      <c r="H165" s="175" t="e">
        <f>SUM(G163:G164)</f>
        <v>#REF!</v>
      </c>
    </row>
    <row r="166" spans="1:8" s="169" customFormat="1" ht="12">
      <c r="D166" s="170"/>
      <c r="E166" s="171"/>
      <c r="F166" s="172"/>
      <c r="G166" s="172"/>
    </row>
    <row r="167" spans="1:8" s="169" customFormat="1" ht="12">
      <c r="A167" s="173" t="s">
        <v>2699</v>
      </c>
      <c r="B167" s="173" t="s">
        <v>2692</v>
      </c>
      <c r="D167" s="170"/>
      <c r="E167" s="171"/>
      <c r="F167" s="172"/>
      <c r="G167" s="172"/>
    </row>
    <row r="168" spans="1:8" s="169" customFormat="1" ht="12">
      <c r="A168" s="177" t="s">
        <v>946</v>
      </c>
      <c r="B168" s="177" t="s">
        <v>947</v>
      </c>
      <c r="C168" s="177" t="s">
        <v>948</v>
      </c>
      <c r="D168" s="178" t="s">
        <v>949</v>
      </c>
      <c r="E168" s="179" t="s">
        <v>950</v>
      </c>
      <c r="F168" s="180" t="s">
        <v>2579</v>
      </c>
      <c r="G168" s="180" t="s">
        <v>2580</v>
      </c>
    </row>
    <row r="169" spans="1:8" s="169" customFormat="1" ht="12">
      <c r="A169" s="168" t="s">
        <v>671</v>
      </c>
      <c r="B169" s="229" t="s">
        <v>672</v>
      </c>
      <c r="C169" s="229"/>
      <c r="D169" s="168"/>
      <c r="E169" s="174"/>
      <c r="F169" s="175"/>
      <c r="G169" s="175"/>
    </row>
    <row r="170" spans="1:8" s="169" customFormat="1" ht="12">
      <c r="A170" s="229"/>
      <c r="B170" s="229" t="s">
        <v>673</v>
      </c>
      <c r="C170" s="229" t="s">
        <v>674</v>
      </c>
      <c r="D170" s="168" t="s">
        <v>675</v>
      </c>
      <c r="E170" s="174">
        <v>0.35</v>
      </c>
      <c r="F170" s="175" t="e">
        <f>#REF!</f>
        <v>#REF!</v>
      </c>
      <c r="G170" s="175" t="e">
        <f>F170*E170</f>
        <v>#REF!</v>
      </c>
    </row>
    <row r="171" spans="1:8" s="169" customFormat="1" ht="12">
      <c r="A171" s="229"/>
      <c r="B171" s="229" t="s">
        <v>792</v>
      </c>
      <c r="C171" s="229" t="s">
        <v>678</v>
      </c>
      <c r="D171" s="168" t="s">
        <v>675</v>
      </c>
      <c r="E171" s="174">
        <v>0.17499999999999999</v>
      </c>
      <c r="F171" s="175" t="e">
        <f>#REF!</f>
        <v>#REF!</v>
      </c>
      <c r="G171" s="175" t="e">
        <f>F171*E171</f>
        <v>#REF!</v>
      </c>
    </row>
    <row r="172" spans="1:8" s="169" customFormat="1" ht="12">
      <c r="A172" s="229"/>
      <c r="B172" s="229" t="s">
        <v>736</v>
      </c>
      <c r="C172" s="229" t="s">
        <v>681</v>
      </c>
      <c r="D172" s="168" t="s">
        <v>675</v>
      </c>
      <c r="E172" s="174">
        <v>1.7000000000000001E-2</v>
      </c>
      <c r="F172" s="175" t="e">
        <f>#REF!</f>
        <v>#REF!</v>
      </c>
      <c r="G172" s="175" t="e">
        <f>F172*E172</f>
        <v>#REF!</v>
      </c>
    </row>
    <row r="173" spans="1:8" s="169" customFormat="1" ht="12">
      <c r="A173" s="229"/>
      <c r="B173" s="229" t="s">
        <v>683</v>
      </c>
      <c r="C173" s="229" t="s">
        <v>684</v>
      </c>
      <c r="D173" s="168" t="s">
        <v>675</v>
      </c>
      <c r="E173" s="174">
        <v>2E-3</v>
      </c>
      <c r="F173" s="175" t="e">
        <f>#REF!</f>
        <v>#REF!</v>
      </c>
      <c r="G173" s="175" t="e">
        <f>F173*E173</f>
        <v>#REF!</v>
      </c>
    </row>
    <row r="174" spans="1:8" s="169" customFormat="1" ht="12">
      <c r="A174" s="229"/>
      <c r="B174" s="229"/>
      <c r="C174" s="229"/>
      <c r="D174" s="168"/>
      <c r="E174" s="868" t="s">
        <v>685</v>
      </c>
      <c r="F174" s="868"/>
      <c r="G174" s="175" t="e">
        <f>SUM(G170:G173)</f>
        <v>#REF!</v>
      </c>
    </row>
    <row r="175" spans="1:8" s="169" customFormat="1" ht="12">
      <c r="A175" s="168" t="s">
        <v>686</v>
      </c>
      <c r="B175" s="229" t="s">
        <v>687</v>
      </c>
      <c r="C175" s="229"/>
      <c r="D175" s="168"/>
      <c r="E175" s="174"/>
      <c r="F175" s="175"/>
      <c r="G175" s="175"/>
    </row>
    <row r="176" spans="1:8" s="169" customFormat="1" ht="12">
      <c r="A176" s="229"/>
      <c r="B176" s="229" t="s">
        <v>2693</v>
      </c>
      <c r="C176" s="229"/>
      <c r="D176" s="168" t="s">
        <v>824</v>
      </c>
      <c r="E176" s="174">
        <v>0.4</v>
      </c>
      <c r="F176" s="175">
        <v>260000</v>
      </c>
      <c r="G176" s="175">
        <f>F176*E176</f>
        <v>104000</v>
      </c>
    </row>
    <row r="177" spans="1:8" s="169" customFormat="1" ht="12">
      <c r="A177" s="229"/>
      <c r="B177" s="229" t="s">
        <v>1101</v>
      </c>
      <c r="C177" s="229"/>
      <c r="D177" s="168" t="s">
        <v>690</v>
      </c>
      <c r="E177" s="174">
        <v>0.25</v>
      </c>
      <c r="F177" s="175" t="e">
        <f>#REF!</f>
        <v>#REF!</v>
      </c>
      <c r="G177" s="175" t="e">
        <f>F177*E177</f>
        <v>#REF!</v>
      </c>
    </row>
    <row r="178" spans="1:8" s="169" customFormat="1" ht="12">
      <c r="A178" s="229"/>
      <c r="B178" s="229"/>
      <c r="C178" s="229"/>
      <c r="D178" s="168"/>
      <c r="E178" s="868" t="s">
        <v>698</v>
      </c>
      <c r="F178" s="868"/>
      <c r="G178" s="175" t="e">
        <f>SUM(G176:G177)</f>
        <v>#REF!</v>
      </c>
    </row>
    <row r="179" spans="1:8" s="169" customFormat="1" ht="12" hidden="1">
      <c r="A179" s="168" t="s">
        <v>699</v>
      </c>
      <c r="B179" s="229" t="s">
        <v>700</v>
      </c>
      <c r="C179" s="229"/>
      <c r="D179" s="168"/>
      <c r="E179" s="174"/>
      <c r="F179" s="175"/>
      <c r="G179" s="175"/>
    </row>
    <row r="180" spans="1:8" s="169" customFormat="1" ht="12" hidden="1">
      <c r="A180" s="229"/>
      <c r="B180" s="229"/>
      <c r="C180" s="229"/>
      <c r="D180" s="168"/>
      <c r="E180" s="174"/>
      <c r="F180" s="175"/>
      <c r="G180" s="175"/>
    </row>
    <row r="181" spans="1:8" s="169" customFormat="1" ht="12" hidden="1">
      <c r="A181" s="229"/>
      <c r="B181" s="229"/>
      <c r="C181" s="229"/>
      <c r="D181" s="168"/>
      <c r="E181" s="868" t="s">
        <v>701</v>
      </c>
      <c r="F181" s="868"/>
      <c r="G181" s="175"/>
    </row>
    <row r="182" spans="1:8" s="169" customFormat="1" ht="12">
      <c r="A182" s="168" t="s">
        <v>702</v>
      </c>
      <c r="B182" s="868" t="s">
        <v>703</v>
      </c>
      <c r="C182" s="868"/>
      <c r="D182" s="868"/>
      <c r="E182" s="868"/>
      <c r="F182" s="868"/>
      <c r="G182" s="175" t="e">
        <f>G174+G178+G181</f>
        <v>#REF!</v>
      </c>
    </row>
    <row r="183" spans="1:8" s="169" customFormat="1" ht="12">
      <c r="A183" s="168" t="s">
        <v>704</v>
      </c>
      <c r="B183" s="865" t="s">
        <v>843</v>
      </c>
      <c r="C183" s="865"/>
      <c r="D183" s="865"/>
      <c r="E183" s="866" t="s">
        <v>706</v>
      </c>
      <c r="F183" s="866"/>
      <c r="G183" s="175" t="e">
        <f>G182*15%</f>
        <v>#REF!</v>
      </c>
    </row>
    <row r="184" spans="1:8" s="169" customFormat="1" ht="12">
      <c r="A184" s="168" t="s">
        <v>707</v>
      </c>
      <c r="B184" s="867" t="s">
        <v>708</v>
      </c>
      <c r="C184" s="867"/>
      <c r="D184" s="867"/>
      <c r="E184" s="867"/>
      <c r="F184" s="867"/>
      <c r="G184" s="232" t="e">
        <f>ROUND(H184,2)</f>
        <v>#REF!</v>
      </c>
      <c r="H184" s="175" t="e">
        <f>SUM(G182:G183)</f>
        <v>#REF!</v>
      </c>
    </row>
    <row r="185" spans="1:8" ht="6" customHeight="1"/>
    <row r="186" spans="1:8" s="205" customFormat="1" ht="12">
      <c r="A186" s="204" t="s">
        <v>2698</v>
      </c>
      <c r="B186" s="204" t="s">
        <v>2694</v>
      </c>
      <c r="D186" s="206"/>
      <c r="E186" s="207"/>
      <c r="F186" s="208"/>
      <c r="G186" s="208"/>
    </row>
    <row r="187" spans="1:8" s="205" customFormat="1" ht="12">
      <c r="A187" s="209" t="s">
        <v>946</v>
      </c>
      <c r="B187" s="209" t="s">
        <v>947</v>
      </c>
      <c r="C187" s="209" t="s">
        <v>948</v>
      </c>
      <c r="D187" s="223" t="s">
        <v>949</v>
      </c>
      <c r="E187" s="224" t="s">
        <v>950</v>
      </c>
      <c r="F187" s="214" t="s">
        <v>2579</v>
      </c>
      <c r="G187" s="214" t="s">
        <v>2580</v>
      </c>
    </row>
    <row r="188" spans="1:8" s="205" customFormat="1" ht="12">
      <c r="A188" s="230" t="s">
        <v>671</v>
      </c>
      <c r="B188" s="230" t="s">
        <v>672</v>
      </c>
      <c r="C188" s="230"/>
      <c r="D188" s="225"/>
      <c r="E188" s="226"/>
      <c r="F188" s="220"/>
      <c r="G188" s="220"/>
    </row>
    <row r="189" spans="1:8" s="205" customFormat="1" ht="12">
      <c r="A189" s="230"/>
      <c r="B189" s="230" t="s">
        <v>673</v>
      </c>
      <c r="C189" s="230" t="s">
        <v>674</v>
      </c>
      <c r="D189" s="225" t="s">
        <v>675</v>
      </c>
      <c r="E189" s="226">
        <v>0.2</v>
      </c>
      <c r="F189" s="220">
        <f>'[47]UPAD-BAHAN-ALAT'!$I$12</f>
        <v>96000</v>
      </c>
      <c r="G189" s="220">
        <f>F189*E189</f>
        <v>19200</v>
      </c>
    </row>
    <row r="190" spans="1:8" s="205" customFormat="1" ht="12">
      <c r="A190" s="230"/>
      <c r="B190" s="230" t="s">
        <v>677</v>
      </c>
      <c r="C190" s="230" t="s">
        <v>678</v>
      </c>
      <c r="D190" s="225" t="s">
        <v>675</v>
      </c>
      <c r="E190" s="226">
        <v>0.1</v>
      </c>
      <c r="F190" s="220">
        <f>'[47]UPAD-BAHAN-ALAT'!$I$13</f>
        <v>115000</v>
      </c>
      <c r="G190" s="220">
        <f>F190*E190</f>
        <v>11500</v>
      </c>
    </row>
    <row r="191" spans="1:8" s="205" customFormat="1" ht="12">
      <c r="A191" s="230"/>
      <c r="B191" s="230" t="s">
        <v>736</v>
      </c>
      <c r="C191" s="230" t="s">
        <v>681</v>
      </c>
      <c r="D191" s="225" t="s">
        <v>675</v>
      </c>
      <c r="E191" s="226">
        <v>0.01</v>
      </c>
      <c r="F191" s="220">
        <f>'[47]UPAD-BAHAN-ALAT'!$I$15</f>
        <v>127500</v>
      </c>
      <c r="G191" s="220">
        <f>F191*E191</f>
        <v>1275</v>
      </c>
    </row>
    <row r="192" spans="1:8" s="205" customFormat="1" ht="12">
      <c r="A192" s="230"/>
      <c r="B192" s="230" t="s">
        <v>683</v>
      </c>
      <c r="C192" s="230" t="s">
        <v>684</v>
      </c>
      <c r="D192" s="225" t="s">
        <v>675</v>
      </c>
      <c r="E192" s="226">
        <v>1E-3</v>
      </c>
      <c r="F192" s="220">
        <f>'[47]UPAD-BAHAN-ALAT'!$I$14</f>
        <v>115000</v>
      </c>
      <c r="G192" s="220">
        <f>F192*E192</f>
        <v>115</v>
      </c>
    </row>
    <row r="193" spans="1:8" s="205" customFormat="1" ht="12">
      <c r="A193" s="230"/>
      <c r="B193" s="230"/>
      <c r="C193" s="230"/>
      <c r="D193" s="225"/>
      <c r="E193" s="871" t="s">
        <v>685</v>
      </c>
      <c r="F193" s="871"/>
      <c r="G193" s="220">
        <f>SUM(G189:G192)</f>
        <v>32090</v>
      </c>
    </row>
    <row r="194" spans="1:8" s="205" customFormat="1" ht="12">
      <c r="A194" s="230" t="s">
        <v>686</v>
      </c>
      <c r="B194" s="230" t="s">
        <v>687</v>
      </c>
      <c r="C194" s="230"/>
      <c r="D194" s="225"/>
      <c r="E194" s="226"/>
      <c r="F194" s="220"/>
      <c r="G194" s="220"/>
    </row>
    <row r="195" spans="1:8" s="205" customFormat="1" ht="12">
      <c r="A195" s="230"/>
      <c r="B195" s="230" t="s">
        <v>2696</v>
      </c>
      <c r="C195" s="230"/>
      <c r="D195" s="225" t="s">
        <v>2583</v>
      </c>
      <c r="E195" s="226">
        <v>1.02</v>
      </c>
      <c r="F195" s="220" t="e">
        <f>#REF!</f>
        <v>#REF!</v>
      </c>
      <c r="G195" s="220" t="e">
        <f>F195*E195</f>
        <v>#REF!</v>
      </c>
    </row>
    <row r="196" spans="1:8" s="205" customFormat="1" ht="12">
      <c r="A196" s="230"/>
      <c r="B196" s="230" t="s">
        <v>2695</v>
      </c>
      <c r="C196" s="230"/>
      <c r="D196" s="225" t="s">
        <v>690</v>
      </c>
      <c r="E196" s="226">
        <v>0.2</v>
      </c>
      <c r="F196" s="220" t="e">
        <f>#REF!</f>
        <v>#REF!</v>
      </c>
      <c r="G196" s="220" t="e">
        <f>F196*E196</f>
        <v>#REF!</v>
      </c>
    </row>
    <row r="197" spans="1:8" s="205" customFormat="1" ht="12">
      <c r="A197" s="230"/>
      <c r="B197" s="230"/>
      <c r="C197" s="230"/>
      <c r="D197" s="225"/>
      <c r="E197" s="874" t="s">
        <v>698</v>
      </c>
      <c r="F197" s="874"/>
      <c r="G197" s="220" t="e">
        <f>SUM(G195:G196)</f>
        <v>#REF!</v>
      </c>
    </row>
    <row r="198" spans="1:8" s="205" customFormat="1" ht="12" hidden="1">
      <c r="A198" s="230" t="s">
        <v>699</v>
      </c>
      <c r="B198" s="230" t="s">
        <v>700</v>
      </c>
      <c r="C198" s="230"/>
      <c r="D198" s="225"/>
      <c r="E198" s="243"/>
      <c r="F198" s="244"/>
      <c r="G198" s="220"/>
    </row>
    <row r="199" spans="1:8" s="205" customFormat="1" ht="12" hidden="1">
      <c r="A199" s="230"/>
      <c r="B199" s="230"/>
      <c r="C199" s="230"/>
      <c r="D199" s="225"/>
      <c r="E199" s="226"/>
      <c r="F199" s="220"/>
      <c r="G199" s="220"/>
    </row>
    <row r="200" spans="1:8" s="205" customFormat="1" ht="12" hidden="1">
      <c r="A200" s="230"/>
      <c r="B200" s="230"/>
      <c r="C200" s="230"/>
      <c r="D200" s="225"/>
      <c r="E200" s="871" t="s">
        <v>701</v>
      </c>
      <c r="F200" s="871"/>
      <c r="G200" s="220"/>
    </row>
    <row r="201" spans="1:8" s="205" customFormat="1" ht="12">
      <c r="A201" s="230" t="s">
        <v>702</v>
      </c>
      <c r="B201" s="871" t="s">
        <v>703</v>
      </c>
      <c r="C201" s="871"/>
      <c r="D201" s="871"/>
      <c r="E201" s="871"/>
      <c r="F201" s="871"/>
      <c r="G201" s="220" t="e">
        <f>G193+G197+G200</f>
        <v>#REF!</v>
      </c>
    </row>
    <row r="202" spans="1:8" s="205" customFormat="1" ht="12">
      <c r="A202" s="230" t="s">
        <v>704</v>
      </c>
      <c r="B202" s="873" t="s">
        <v>843</v>
      </c>
      <c r="C202" s="873"/>
      <c r="D202" s="873"/>
      <c r="E202" s="872" t="s">
        <v>706</v>
      </c>
      <c r="F202" s="872"/>
      <c r="G202" s="220" t="e">
        <f>G201*15%</f>
        <v>#REF!</v>
      </c>
    </row>
    <row r="203" spans="1:8" s="205" customFormat="1" ht="12">
      <c r="A203" s="230" t="s">
        <v>707</v>
      </c>
      <c r="B203" s="870" t="s">
        <v>708</v>
      </c>
      <c r="C203" s="870"/>
      <c r="D203" s="870"/>
      <c r="E203" s="870"/>
      <c r="F203" s="870"/>
      <c r="G203" s="233" t="e">
        <f>ROUND(H203,2)</f>
        <v>#REF!</v>
      </c>
      <c r="H203" s="220" t="e">
        <f>SUM(G201:G202)</f>
        <v>#REF!</v>
      </c>
    </row>
    <row r="204" spans="1:8" s="205" customFormat="1" ht="5.25" customHeight="1">
      <c r="A204" s="237"/>
      <c r="B204" s="237"/>
      <c r="C204" s="237"/>
      <c r="D204" s="237"/>
      <c r="E204" s="237"/>
      <c r="F204" s="237"/>
      <c r="G204" s="238"/>
      <c r="H204" s="239"/>
    </row>
    <row r="205" spans="1:8" s="169" customFormat="1" ht="12">
      <c r="A205" s="173" t="s">
        <v>2673</v>
      </c>
      <c r="B205" s="173" t="s">
        <v>2700</v>
      </c>
      <c r="D205" s="170"/>
      <c r="E205" s="171"/>
      <c r="F205" s="172"/>
      <c r="G205" s="172"/>
    </row>
    <row r="206" spans="1:8" s="169" customFormat="1" ht="12">
      <c r="A206" s="177" t="s">
        <v>946</v>
      </c>
      <c r="B206" s="177" t="s">
        <v>947</v>
      </c>
      <c r="C206" s="177" t="s">
        <v>948</v>
      </c>
      <c r="D206" s="178" t="s">
        <v>949</v>
      </c>
      <c r="E206" s="179" t="s">
        <v>950</v>
      </c>
      <c r="F206" s="180" t="s">
        <v>2579</v>
      </c>
      <c r="G206" s="180" t="s">
        <v>2580</v>
      </c>
    </row>
    <row r="207" spans="1:8" s="169" customFormat="1" ht="12">
      <c r="A207" s="235" t="s">
        <v>671</v>
      </c>
      <c r="B207" s="235" t="s">
        <v>672</v>
      </c>
      <c r="C207" s="235"/>
      <c r="D207" s="168"/>
      <c r="E207" s="174"/>
      <c r="F207" s="175"/>
      <c r="G207" s="175"/>
    </row>
    <row r="208" spans="1:8" s="169" customFormat="1" ht="12">
      <c r="A208" s="235"/>
      <c r="B208" s="235" t="s">
        <v>673</v>
      </c>
      <c r="C208" s="235" t="s">
        <v>674</v>
      </c>
      <c r="D208" s="168" t="s">
        <v>675</v>
      </c>
      <c r="E208" s="174">
        <v>0.12</v>
      </c>
      <c r="F208" s="175" t="e">
        <f>#REF!</f>
        <v>#REF!</v>
      </c>
      <c r="G208" s="175" t="e">
        <f>F208*E208</f>
        <v>#REF!</v>
      </c>
    </row>
    <row r="209" spans="1:8" s="169" customFormat="1" ht="12">
      <c r="A209" s="235"/>
      <c r="B209" s="235" t="s">
        <v>677</v>
      </c>
      <c r="C209" s="235" t="s">
        <v>678</v>
      </c>
      <c r="D209" s="168" t="s">
        <v>675</v>
      </c>
      <c r="E209" s="174">
        <v>0.12</v>
      </c>
      <c r="F209" s="175" t="e">
        <f>#REF!</f>
        <v>#REF!</v>
      </c>
      <c r="G209" s="175" t="e">
        <f>F209*E209</f>
        <v>#REF!</v>
      </c>
    </row>
    <row r="210" spans="1:8" s="169" customFormat="1" ht="12">
      <c r="A210" s="235"/>
      <c r="B210" s="235" t="s">
        <v>736</v>
      </c>
      <c r="C210" s="235" t="s">
        <v>681</v>
      </c>
      <c r="D210" s="168" t="s">
        <v>675</v>
      </c>
      <c r="E210" s="174">
        <v>1.2E-2</v>
      </c>
      <c r="F210" s="175" t="e">
        <f>#REF!</f>
        <v>#REF!</v>
      </c>
      <c r="G210" s="175" t="e">
        <f>F210*E210</f>
        <v>#REF!</v>
      </c>
    </row>
    <row r="211" spans="1:8" s="169" customFormat="1" ht="12">
      <c r="A211" s="235"/>
      <c r="B211" s="235" t="s">
        <v>683</v>
      </c>
      <c r="C211" s="235" t="s">
        <v>684</v>
      </c>
      <c r="D211" s="168" t="s">
        <v>675</v>
      </c>
      <c r="E211" s="174">
        <v>6.0000000000000001E-3</v>
      </c>
      <c r="F211" s="175" t="e">
        <f>#REF!</f>
        <v>#REF!</v>
      </c>
      <c r="G211" s="175" t="e">
        <f>F211*E211</f>
        <v>#REF!</v>
      </c>
    </row>
    <row r="212" spans="1:8" s="169" customFormat="1" ht="12">
      <c r="A212" s="235"/>
      <c r="B212" s="235"/>
      <c r="C212" s="235"/>
      <c r="D212" s="168"/>
      <c r="E212" s="868" t="s">
        <v>685</v>
      </c>
      <c r="F212" s="868"/>
      <c r="G212" s="175" t="e">
        <f>SUM(G208:G211)</f>
        <v>#REF!</v>
      </c>
    </row>
    <row r="213" spans="1:8" s="169" customFormat="1" ht="12">
      <c r="A213" s="235" t="s">
        <v>686</v>
      </c>
      <c r="B213" s="235" t="s">
        <v>687</v>
      </c>
      <c r="C213" s="235"/>
      <c r="D213" s="168"/>
      <c r="E213" s="174"/>
      <c r="F213" s="175"/>
      <c r="G213" s="175"/>
    </row>
    <row r="214" spans="1:8" s="169" customFormat="1" ht="12">
      <c r="A214" s="235"/>
      <c r="B214" s="235" t="s">
        <v>1248</v>
      </c>
      <c r="C214" s="235"/>
      <c r="D214" s="168" t="s">
        <v>2582</v>
      </c>
      <c r="E214" s="174">
        <v>1.6500000000000001E-2</v>
      </c>
      <c r="F214" s="175" t="e">
        <f>#REF!</f>
        <v>#REF!</v>
      </c>
      <c r="G214" s="175" t="e">
        <f>F214*E214</f>
        <v>#REF!</v>
      </c>
    </row>
    <row r="215" spans="1:8" s="169" customFormat="1" ht="12">
      <c r="A215" s="235"/>
      <c r="B215" s="235" t="s">
        <v>722</v>
      </c>
      <c r="C215" s="235"/>
      <c r="D215" s="168" t="s">
        <v>756</v>
      </c>
      <c r="E215" s="174">
        <v>0.2</v>
      </c>
      <c r="F215" s="175" t="e">
        <f>#REF!</f>
        <v>#REF!</v>
      </c>
      <c r="G215" s="175" t="e">
        <f>F215*E215</f>
        <v>#REF!</v>
      </c>
    </row>
    <row r="216" spans="1:8" s="169" customFormat="1" ht="12">
      <c r="A216" s="235"/>
      <c r="B216" s="235"/>
      <c r="C216" s="235"/>
      <c r="D216" s="168"/>
      <c r="E216" s="869" t="s">
        <v>698</v>
      </c>
      <c r="F216" s="869"/>
      <c r="G216" s="175" t="e">
        <f>SUM(G214:G215)</f>
        <v>#REF!</v>
      </c>
    </row>
    <row r="217" spans="1:8" s="169" customFormat="1" ht="12" hidden="1">
      <c r="A217" s="235" t="s">
        <v>699</v>
      </c>
      <c r="B217" s="235" t="s">
        <v>700</v>
      </c>
      <c r="C217" s="235"/>
      <c r="D217" s="168"/>
      <c r="E217" s="201"/>
      <c r="F217" s="176"/>
      <c r="G217" s="175"/>
    </row>
    <row r="218" spans="1:8" s="169" customFormat="1" ht="12" hidden="1">
      <c r="A218" s="235"/>
      <c r="B218" s="235"/>
      <c r="C218" s="235"/>
      <c r="D218" s="168"/>
      <c r="E218" s="174"/>
      <c r="F218" s="175"/>
      <c r="G218" s="175"/>
    </row>
    <row r="219" spans="1:8" s="169" customFormat="1" ht="12" hidden="1">
      <c r="A219" s="235"/>
      <c r="B219" s="235"/>
      <c r="C219" s="235"/>
      <c r="D219" s="168"/>
      <c r="E219" s="868" t="s">
        <v>701</v>
      </c>
      <c r="F219" s="868"/>
      <c r="G219" s="175"/>
    </row>
    <row r="220" spans="1:8" s="169" customFormat="1" ht="12" hidden="1">
      <c r="A220" s="235"/>
      <c r="B220" s="235"/>
      <c r="C220" s="235"/>
      <c r="D220" s="168"/>
      <c r="E220" s="174"/>
      <c r="F220" s="175"/>
      <c r="G220" s="175"/>
    </row>
    <row r="221" spans="1:8" s="169" customFormat="1" ht="12">
      <c r="A221" s="235" t="s">
        <v>702</v>
      </c>
      <c r="B221" s="868" t="s">
        <v>703</v>
      </c>
      <c r="C221" s="868"/>
      <c r="D221" s="868"/>
      <c r="E221" s="868"/>
      <c r="F221" s="868"/>
      <c r="G221" s="175" t="e">
        <f>G212+G216+G219</f>
        <v>#REF!</v>
      </c>
    </row>
    <row r="222" spans="1:8" s="169" customFormat="1" ht="12">
      <c r="A222" s="235" t="s">
        <v>704</v>
      </c>
      <c r="B222" s="865" t="s">
        <v>843</v>
      </c>
      <c r="C222" s="865"/>
      <c r="D222" s="865"/>
      <c r="E222" s="866" t="s">
        <v>706</v>
      </c>
      <c r="F222" s="866"/>
      <c r="G222" s="175" t="e">
        <f>G221*15%</f>
        <v>#REF!</v>
      </c>
    </row>
    <row r="223" spans="1:8" s="169" customFormat="1" ht="12">
      <c r="A223" s="235" t="s">
        <v>707</v>
      </c>
      <c r="B223" s="867" t="s">
        <v>708</v>
      </c>
      <c r="C223" s="867"/>
      <c r="D223" s="867"/>
      <c r="E223" s="867"/>
      <c r="F223" s="867"/>
      <c r="G223" s="234" t="e">
        <f>ROUND(H223,2)</f>
        <v>#REF!</v>
      </c>
      <c r="H223" s="175" t="e">
        <f>SUM(G221:G222)</f>
        <v>#REF!</v>
      </c>
    </row>
    <row r="224" spans="1:8" s="169" customFormat="1" ht="16.5" customHeight="1">
      <c r="A224" s="173" t="s">
        <v>2674</v>
      </c>
      <c r="B224" s="173" t="s">
        <v>2701</v>
      </c>
      <c r="D224" s="170"/>
      <c r="E224" s="171"/>
      <c r="F224" s="172"/>
      <c r="G224" s="172"/>
    </row>
    <row r="225" spans="1:7" s="169" customFormat="1" ht="12">
      <c r="A225" s="177" t="s">
        <v>946</v>
      </c>
      <c r="B225" s="177" t="s">
        <v>947</v>
      </c>
      <c r="C225" s="177" t="s">
        <v>948</v>
      </c>
      <c r="D225" s="178" t="s">
        <v>949</v>
      </c>
      <c r="E225" s="179" t="s">
        <v>950</v>
      </c>
      <c r="F225" s="180" t="s">
        <v>2579</v>
      </c>
      <c r="G225" s="180" t="s">
        <v>2580</v>
      </c>
    </row>
    <row r="226" spans="1:7" s="169" customFormat="1" ht="12">
      <c r="A226" s="168" t="s">
        <v>671</v>
      </c>
      <c r="B226" s="236" t="s">
        <v>672</v>
      </c>
      <c r="C226" s="236"/>
      <c r="D226" s="168"/>
      <c r="E226" s="174"/>
      <c r="F226" s="175"/>
      <c r="G226" s="175"/>
    </row>
    <row r="227" spans="1:7" s="169" customFormat="1" ht="12">
      <c r="A227" s="236"/>
      <c r="B227" s="236" t="s">
        <v>673</v>
      </c>
      <c r="C227" s="236" t="s">
        <v>674</v>
      </c>
      <c r="D227" s="168" t="s">
        <v>675</v>
      </c>
      <c r="E227" s="174">
        <v>0.7</v>
      </c>
      <c r="F227" s="175" t="e">
        <f>#REF!</f>
        <v>#REF!</v>
      </c>
      <c r="G227" s="175" t="e">
        <f>F227*E227</f>
        <v>#REF!</v>
      </c>
    </row>
    <row r="228" spans="1:7" s="169" customFormat="1" ht="12">
      <c r="A228" s="236"/>
      <c r="B228" s="236" t="s">
        <v>792</v>
      </c>
      <c r="C228" s="236" t="s">
        <v>678</v>
      </c>
      <c r="D228" s="168" t="s">
        <v>675</v>
      </c>
      <c r="E228" s="174">
        <v>0.35</v>
      </c>
      <c r="F228" s="175" t="e">
        <f>#REF!</f>
        <v>#REF!</v>
      </c>
      <c r="G228" s="175" t="e">
        <f>F228*E228</f>
        <v>#REF!</v>
      </c>
    </row>
    <row r="229" spans="1:7" s="169" customFormat="1" ht="12">
      <c r="A229" s="236"/>
      <c r="B229" s="236" t="s">
        <v>736</v>
      </c>
      <c r="C229" s="236" t="s">
        <v>681</v>
      </c>
      <c r="D229" s="168" t="s">
        <v>675</v>
      </c>
      <c r="E229" s="174">
        <v>3.5000000000000003E-2</v>
      </c>
      <c r="F229" s="175" t="e">
        <f>#REF!</f>
        <v>#REF!</v>
      </c>
      <c r="G229" s="175" t="e">
        <f>F229*E229</f>
        <v>#REF!</v>
      </c>
    </row>
    <row r="230" spans="1:7" s="169" customFormat="1" ht="12">
      <c r="A230" s="236"/>
      <c r="B230" s="236" t="s">
        <v>683</v>
      </c>
      <c r="C230" s="236" t="s">
        <v>684</v>
      </c>
      <c r="D230" s="168" t="s">
        <v>675</v>
      </c>
      <c r="E230" s="174">
        <v>3.5000000000000003E-2</v>
      </c>
      <c r="F230" s="175" t="e">
        <f>#REF!</f>
        <v>#REF!</v>
      </c>
      <c r="G230" s="175" t="e">
        <f>F230*E230</f>
        <v>#REF!</v>
      </c>
    </row>
    <row r="231" spans="1:7" s="169" customFormat="1" ht="12">
      <c r="A231" s="236"/>
      <c r="B231" s="236"/>
      <c r="C231" s="236"/>
      <c r="D231" s="168"/>
      <c r="E231" s="868" t="s">
        <v>685</v>
      </c>
      <c r="F231" s="868"/>
      <c r="G231" s="175" t="e">
        <f>SUM(G227:G230)</f>
        <v>#REF!</v>
      </c>
    </row>
    <row r="232" spans="1:7" s="169" customFormat="1" ht="12">
      <c r="A232" s="168" t="s">
        <v>686</v>
      </c>
      <c r="B232" s="236" t="s">
        <v>687</v>
      </c>
      <c r="C232" s="236"/>
      <c r="D232" s="168"/>
      <c r="E232" s="174"/>
      <c r="F232" s="175"/>
      <c r="G232" s="175"/>
    </row>
    <row r="233" spans="1:7" s="169" customFormat="1" ht="12">
      <c r="A233" s="236"/>
      <c r="B233" s="236" t="s">
        <v>1077</v>
      </c>
      <c r="C233" s="236"/>
      <c r="D233" s="168" t="s">
        <v>731</v>
      </c>
      <c r="E233" s="174">
        <v>20</v>
      </c>
      <c r="F233" s="175" t="e">
        <f>#REF!</f>
        <v>#REF!</v>
      </c>
      <c r="G233" s="175" t="e">
        <f>F233*E233</f>
        <v>#REF!</v>
      </c>
    </row>
    <row r="234" spans="1:7" s="169" customFormat="1" ht="12">
      <c r="A234" s="236"/>
      <c r="B234" s="236" t="s">
        <v>794</v>
      </c>
      <c r="C234" s="236"/>
      <c r="D234" s="168" t="s">
        <v>690</v>
      </c>
      <c r="E234" s="174">
        <v>10.4</v>
      </c>
      <c r="F234" s="175" t="e">
        <f>#REF!</f>
        <v>#REF!</v>
      </c>
      <c r="G234" s="175" t="e">
        <f>F234*E234</f>
        <v>#REF!</v>
      </c>
    </row>
    <row r="235" spans="1:7" s="169" customFormat="1" ht="12">
      <c r="A235" s="236"/>
      <c r="B235" s="236" t="s">
        <v>727</v>
      </c>
      <c r="C235" s="236"/>
      <c r="D235" s="168" t="s">
        <v>848</v>
      </c>
      <c r="E235" s="174">
        <v>4.4999999999999998E-2</v>
      </c>
      <c r="F235" s="175" t="e">
        <f>#REF!</f>
        <v>#REF!</v>
      </c>
      <c r="G235" s="175" t="e">
        <f>F235*E235</f>
        <v>#REF!</v>
      </c>
    </row>
    <row r="236" spans="1:7" s="169" customFormat="1" ht="12">
      <c r="A236" s="236"/>
      <c r="B236" s="236" t="s">
        <v>1043</v>
      </c>
      <c r="C236" s="236"/>
      <c r="D236" s="168" t="s">
        <v>690</v>
      </c>
      <c r="E236" s="174">
        <v>1.62</v>
      </c>
      <c r="F236" s="175" t="e">
        <f>#REF!/40</f>
        <v>#REF!</v>
      </c>
      <c r="G236" s="175" t="e">
        <f>F236*E236</f>
        <v>#REF!</v>
      </c>
    </row>
    <row r="237" spans="1:7" s="169" customFormat="1" ht="12">
      <c r="A237" s="236"/>
      <c r="B237" s="236"/>
      <c r="C237" s="236"/>
      <c r="D237" s="168"/>
      <c r="E237" s="869" t="s">
        <v>698</v>
      </c>
      <c r="F237" s="869"/>
      <c r="G237" s="175" t="e">
        <f>SUM(G233:G236)</f>
        <v>#REF!</v>
      </c>
    </row>
    <row r="238" spans="1:7" s="169" customFormat="1" ht="12" hidden="1">
      <c r="A238" s="168" t="s">
        <v>699</v>
      </c>
      <c r="B238" s="236" t="s">
        <v>700</v>
      </c>
      <c r="C238" s="236"/>
      <c r="D238" s="168"/>
      <c r="E238" s="201"/>
      <c r="F238" s="176"/>
      <c r="G238" s="175"/>
    </row>
    <row r="239" spans="1:7" s="169" customFormat="1" ht="12" hidden="1">
      <c r="A239" s="236"/>
      <c r="B239" s="236"/>
      <c r="C239" s="236"/>
      <c r="D239" s="168"/>
      <c r="E239" s="174"/>
      <c r="F239" s="175"/>
      <c r="G239" s="175"/>
    </row>
    <row r="240" spans="1:7" s="169" customFormat="1" ht="12" hidden="1">
      <c r="A240" s="236"/>
      <c r="B240" s="236"/>
      <c r="C240" s="236"/>
      <c r="D240" s="168"/>
      <c r="E240" s="868" t="s">
        <v>701</v>
      </c>
      <c r="F240" s="868"/>
      <c r="G240" s="175"/>
    </row>
    <row r="241" spans="1:8" s="169" customFormat="1" ht="12">
      <c r="A241" s="168" t="s">
        <v>702</v>
      </c>
      <c r="B241" s="868" t="s">
        <v>703</v>
      </c>
      <c r="C241" s="868"/>
      <c r="D241" s="868"/>
      <c r="E241" s="868"/>
      <c r="F241" s="868"/>
      <c r="G241" s="175" t="e">
        <f>G231+G237+G240</f>
        <v>#REF!</v>
      </c>
    </row>
    <row r="242" spans="1:8" s="169" customFormat="1" ht="12">
      <c r="A242" s="168" t="s">
        <v>704</v>
      </c>
      <c r="B242" s="865" t="s">
        <v>843</v>
      </c>
      <c r="C242" s="865"/>
      <c r="D242" s="865"/>
      <c r="E242" s="866" t="s">
        <v>706</v>
      </c>
      <c r="F242" s="866"/>
      <c r="G242" s="175" t="e">
        <f>G241*15%</f>
        <v>#REF!</v>
      </c>
    </row>
    <row r="243" spans="1:8" s="169" customFormat="1" ht="12">
      <c r="A243" s="168" t="s">
        <v>707</v>
      </c>
      <c r="B243" s="867" t="s">
        <v>708</v>
      </c>
      <c r="C243" s="867"/>
      <c r="D243" s="867"/>
      <c r="E243" s="867"/>
      <c r="F243" s="867"/>
      <c r="G243" s="234" t="e">
        <f>ROUND(H243,2)</f>
        <v>#REF!</v>
      </c>
      <c r="H243" s="175" t="e">
        <f>SUM(G241:G242)</f>
        <v>#REF!</v>
      </c>
    </row>
    <row r="244" spans="1:8" s="169" customFormat="1" ht="12">
      <c r="A244" s="189"/>
      <c r="B244" s="188"/>
      <c r="C244" s="188"/>
      <c r="D244" s="188"/>
      <c r="E244" s="188"/>
      <c r="F244" s="188"/>
      <c r="G244" s="202"/>
      <c r="H244" s="182"/>
    </row>
    <row r="245" spans="1:8" s="169" customFormat="1" ht="12">
      <c r="A245" s="194" t="s">
        <v>2675</v>
      </c>
      <c r="B245" s="181" t="s">
        <v>2702</v>
      </c>
      <c r="C245" s="188"/>
      <c r="D245" s="189"/>
      <c r="E245" s="190"/>
      <c r="F245" s="182"/>
      <c r="G245" s="182"/>
    </row>
    <row r="246" spans="1:8" s="169" customFormat="1" ht="12">
      <c r="A246" s="195"/>
      <c r="B246" s="195"/>
      <c r="C246" s="195"/>
      <c r="D246" s="196"/>
      <c r="E246" s="197"/>
      <c r="F246" s="198"/>
      <c r="G246" s="198"/>
    </row>
    <row r="247" spans="1:8" s="169" customFormat="1" ht="12">
      <c r="A247" s="177" t="s">
        <v>946</v>
      </c>
      <c r="B247" s="192" t="s">
        <v>947</v>
      </c>
      <c r="C247" s="177" t="s">
        <v>948</v>
      </c>
      <c r="D247" s="178" t="s">
        <v>949</v>
      </c>
      <c r="E247" s="179" t="s">
        <v>950</v>
      </c>
      <c r="F247" s="180" t="s">
        <v>2579</v>
      </c>
      <c r="G247" s="180" t="s">
        <v>2580</v>
      </c>
    </row>
    <row r="248" spans="1:8" s="169" customFormat="1" ht="12">
      <c r="A248" s="240" t="s">
        <v>671</v>
      </c>
      <c r="B248" s="167" t="s">
        <v>672</v>
      </c>
      <c r="C248" s="240"/>
      <c r="D248" s="168"/>
      <c r="E248" s="174"/>
      <c r="F248" s="175"/>
      <c r="G248" s="175"/>
    </row>
    <row r="249" spans="1:8" s="169" customFormat="1" ht="12">
      <c r="A249" s="240"/>
      <c r="B249" s="167" t="s">
        <v>673</v>
      </c>
      <c r="C249" s="240" t="s">
        <v>674</v>
      </c>
      <c r="D249" s="168" t="s">
        <v>675</v>
      </c>
      <c r="E249" s="174">
        <v>0.15</v>
      </c>
      <c r="F249" s="175" t="e">
        <f>#REF!</f>
        <v>#REF!</v>
      </c>
      <c r="G249" s="175" t="e">
        <f>F249*E249</f>
        <v>#REF!</v>
      </c>
    </row>
    <row r="250" spans="1:8" s="169" customFormat="1" ht="12">
      <c r="A250" s="240"/>
      <c r="B250" s="167" t="s">
        <v>840</v>
      </c>
      <c r="C250" s="240" t="s">
        <v>678</v>
      </c>
      <c r="D250" s="168" t="s">
        <v>675</v>
      </c>
      <c r="E250" s="174">
        <v>0.45</v>
      </c>
      <c r="F250" s="175" t="e">
        <f>#REF!</f>
        <v>#REF!</v>
      </c>
      <c r="G250" s="175" t="e">
        <f>F250*E250</f>
        <v>#REF!</v>
      </c>
    </row>
    <row r="251" spans="1:8" s="169" customFormat="1" ht="12">
      <c r="A251" s="240"/>
      <c r="B251" s="167" t="s">
        <v>736</v>
      </c>
      <c r="C251" s="240" t="s">
        <v>681</v>
      </c>
      <c r="D251" s="168" t="s">
        <v>675</v>
      </c>
      <c r="E251" s="174">
        <v>4.4999999999999998E-2</v>
      </c>
      <c r="F251" s="175" t="e">
        <f>#REF!</f>
        <v>#REF!</v>
      </c>
      <c r="G251" s="175" t="e">
        <f>F251*E251</f>
        <v>#REF!</v>
      </c>
    </row>
    <row r="252" spans="1:8" s="169" customFormat="1" ht="12">
      <c r="A252" s="240"/>
      <c r="B252" s="167" t="s">
        <v>683</v>
      </c>
      <c r="C252" s="240" t="s">
        <v>684</v>
      </c>
      <c r="D252" s="168" t="s">
        <v>675</v>
      </c>
      <c r="E252" s="174">
        <v>8.0000000000000002E-3</v>
      </c>
      <c r="F252" s="175" t="e">
        <f>#REF!</f>
        <v>#REF!</v>
      </c>
      <c r="G252" s="175" t="e">
        <f>F252*E252</f>
        <v>#REF!</v>
      </c>
    </row>
    <row r="253" spans="1:8" s="169" customFormat="1" ht="12">
      <c r="A253" s="240"/>
      <c r="B253" s="167"/>
      <c r="C253" s="240"/>
      <c r="D253" s="168"/>
      <c r="E253" s="241" t="s">
        <v>685</v>
      </c>
      <c r="F253" s="193"/>
      <c r="G253" s="175" t="e">
        <f>SUM(G249:G252)</f>
        <v>#REF!</v>
      </c>
    </row>
    <row r="254" spans="1:8" s="169" customFormat="1" ht="12">
      <c r="A254" s="240" t="s">
        <v>686</v>
      </c>
      <c r="B254" s="167" t="s">
        <v>687</v>
      </c>
      <c r="C254" s="240"/>
      <c r="D254" s="168"/>
      <c r="E254" s="174"/>
      <c r="F254" s="175"/>
      <c r="G254" s="175"/>
    </row>
    <row r="255" spans="1:8" s="169" customFormat="1" ht="12">
      <c r="A255" s="240"/>
      <c r="B255" s="167" t="s">
        <v>2703</v>
      </c>
      <c r="C255" s="240"/>
      <c r="D255" s="200" t="s">
        <v>2634</v>
      </c>
      <c r="E255" s="174">
        <v>5.6</v>
      </c>
      <c r="F255" s="175" t="e">
        <f>#REF!</f>
        <v>#REF!</v>
      </c>
      <c r="G255" s="175" t="e">
        <f>F255*E255</f>
        <v>#REF!</v>
      </c>
    </row>
    <row r="256" spans="1:8" s="169" customFormat="1" ht="12">
      <c r="A256" s="240"/>
      <c r="B256" s="167" t="s">
        <v>2660</v>
      </c>
      <c r="C256" s="240"/>
      <c r="D256" s="168" t="s">
        <v>1366</v>
      </c>
      <c r="E256" s="174">
        <v>30</v>
      </c>
      <c r="F256" s="191" t="e">
        <f>#REF!</f>
        <v>#REF!</v>
      </c>
      <c r="G256" s="175" t="e">
        <f>F256*E256</f>
        <v>#REF!</v>
      </c>
    </row>
    <row r="257" spans="1:8" s="169" customFormat="1" ht="12">
      <c r="A257" s="240"/>
      <c r="B257" s="167"/>
      <c r="C257" s="240"/>
      <c r="D257" s="168"/>
      <c r="E257" s="241" t="s">
        <v>698</v>
      </c>
      <c r="F257" s="193"/>
      <c r="G257" s="175" t="e">
        <f>SUM(G255:G256)</f>
        <v>#REF!</v>
      </c>
    </row>
    <row r="258" spans="1:8" s="169" customFormat="1" ht="12" hidden="1">
      <c r="A258" s="240" t="s">
        <v>699</v>
      </c>
      <c r="B258" s="167" t="s">
        <v>700</v>
      </c>
      <c r="C258" s="240"/>
      <c r="D258" s="168"/>
      <c r="E258" s="174"/>
      <c r="F258" s="175"/>
      <c r="G258" s="175"/>
    </row>
    <row r="259" spans="1:8" s="169" customFormat="1" ht="12" hidden="1">
      <c r="A259" s="240"/>
      <c r="B259" s="167"/>
      <c r="C259" s="240"/>
      <c r="D259" s="168"/>
      <c r="E259" s="174"/>
      <c r="F259" s="175"/>
      <c r="G259" s="175"/>
    </row>
    <row r="260" spans="1:8" s="169" customFormat="1" ht="12" hidden="1">
      <c r="A260" s="240"/>
      <c r="B260" s="167"/>
      <c r="C260" s="240"/>
      <c r="D260" s="168"/>
      <c r="E260" s="241" t="s">
        <v>701</v>
      </c>
      <c r="F260" s="193"/>
      <c r="G260" s="175"/>
    </row>
    <row r="261" spans="1:8" s="169" customFormat="1" ht="12">
      <c r="A261" s="240" t="s">
        <v>702</v>
      </c>
      <c r="B261" s="167" t="s">
        <v>703</v>
      </c>
      <c r="C261" s="184"/>
      <c r="D261" s="185"/>
      <c r="E261" s="183"/>
      <c r="F261" s="193"/>
      <c r="G261" s="175" t="e">
        <f>G253+G257+G260</f>
        <v>#REF!</v>
      </c>
    </row>
    <row r="262" spans="1:8" s="169" customFormat="1" ht="12">
      <c r="A262" s="240" t="s">
        <v>704</v>
      </c>
      <c r="B262" s="186" t="s">
        <v>843</v>
      </c>
      <c r="C262" s="187"/>
      <c r="D262" s="199"/>
      <c r="E262" s="241" t="s">
        <v>706</v>
      </c>
      <c r="F262" s="193"/>
      <c r="G262" s="175" t="e">
        <f>G261*15%</f>
        <v>#REF!</v>
      </c>
    </row>
    <row r="263" spans="1:8" s="169" customFormat="1" ht="12">
      <c r="A263" s="240" t="s">
        <v>707</v>
      </c>
      <c r="B263" s="167" t="s">
        <v>708</v>
      </c>
      <c r="C263" s="184"/>
      <c r="D263" s="185"/>
      <c r="E263" s="183"/>
      <c r="F263" s="193"/>
      <c r="G263" s="234" t="e">
        <f>ROUND(H263,2)</f>
        <v>#REF!</v>
      </c>
      <c r="H263" s="175" t="e">
        <f>SUM(G261:G262)</f>
        <v>#REF!</v>
      </c>
    </row>
    <row r="265" spans="1:8" ht="11.25" customHeight="1">
      <c r="E265" s="242" t="e">
        <f>#REF!</f>
        <v>#REF!</v>
      </c>
      <c r="F265" s="231"/>
    </row>
    <row r="266" spans="1:8" ht="11.25" customHeight="1">
      <c r="E266" s="242" t="e">
        <f>#REF!</f>
        <v>#REF!</v>
      </c>
      <c r="F266" s="231"/>
    </row>
    <row r="267" spans="1:8" ht="11.25" customHeight="1">
      <c r="E267" s="242" t="e">
        <f>#REF!</f>
        <v>#REF!</v>
      </c>
      <c r="F267" s="231"/>
    </row>
    <row r="268" spans="1:8" ht="11.25" customHeight="1">
      <c r="E268" s="242" t="e">
        <f>#REF!</f>
        <v>#REF!</v>
      </c>
      <c r="F268" s="231"/>
    </row>
    <row r="269" spans="1:8" ht="11.25" customHeight="1">
      <c r="E269" s="242" t="e">
        <f>#REF!</f>
        <v>#REF!</v>
      </c>
      <c r="F269" s="231"/>
    </row>
    <row r="270" spans="1:8" ht="11.25" customHeight="1">
      <c r="E270" s="242" t="e">
        <f>#REF!</f>
        <v>#REF!</v>
      </c>
      <c r="F270" s="231"/>
    </row>
    <row r="271" spans="1:8">
      <c r="E271" s="242"/>
      <c r="F271" s="231"/>
    </row>
    <row r="272" spans="1:8">
      <c r="E272" s="242"/>
      <c r="F272" s="231"/>
    </row>
    <row r="273" spans="5:6">
      <c r="E273" s="242"/>
      <c r="F273" s="231"/>
    </row>
    <row r="274" spans="5:6" ht="13.5" customHeight="1">
      <c r="E274" s="242" t="e">
        <f>#REF!</f>
        <v>#REF!</v>
      </c>
      <c r="F274" s="231"/>
    </row>
    <row r="275" spans="5:6" ht="13.5" customHeight="1">
      <c r="E275" s="242" t="e">
        <f>#REF!</f>
        <v>#REF!</v>
      </c>
      <c r="F275" s="231"/>
    </row>
    <row r="276" spans="5:6" ht="13.5" customHeight="1">
      <c r="E276" s="242" t="e">
        <f>#REF!</f>
        <v>#REF!</v>
      </c>
      <c r="F276" s="231"/>
    </row>
  </sheetData>
  <mergeCells count="84">
    <mergeCell ref="B202:D202"/>
    <mergeCell ref="E202:F202"/>
    <mergeCell ref="B243:F243"/>
    <mergeCell ref="E231:F231"/>
    <mergeCell ref="E237:F237"/>
    <mergeCell ref="E240:F240"/>
    <mergeCell ref="B241:F241"/>
    <mergeCell ref="B242:D242"/>
    <mergeCell ref="E242:F242"/>
    <mergeCell ref="E80:F80"/>
    <mergeCell ref="E77:F77"/>
    <mergeCell ref="E197:F197"/>
    <mergeCell ref="E200:F200"/>
    <mergeCell ref="B201:F201"/>
    <mergeCell ref="E178:F178"/>
    <mergeCell ref="E174:F174"/>
    <mergeCell ref="B122:D122"/>
    <mergeCell ref="E122:F122"/>
    <mergeCell ref="B81:F81"/>
    <mergeCell ref="E91:F91"/>
    <mergeCell ref="E95:F95"/>
    <mergeCell ref="B102:F102"/>
    <mergeCell ref="B121:F121"/>
    <mergeCell ref="E119:F119"/>
    <mergeCell ref="B165:F165"/>
    <mergeCell ref="E49:F49"/>
    <mergeCell ref="E32:F32"/>
    <mergeCell ref="E35:F35"/>
    <mergeCell ref="B37:F37"/>
    <mergeCell ref="E9:F9"/>
    <mergeCell ref="E12:F12"/>
    <mergeCell ref="E15:F15"/>
    <mergeCell ref="B16:F16"/>
    <mergeCell ref="B17:D17"/>
    <mergeCell ref="E17:F17"/>
    <mergeCell ref="B18:F18"/>
    <mergeCell ref="E28:F28"/>
    <mergeCell ref="B38:D38"/>
    <mergeCell ref="E38:F38"/>
    <mergeCell ref="B39:F39"/>
    <mergeCell ref="E53:F53"/>
    <mergeCell ref="E56:F56"/>
    <mergeCell ref="E59:F59"/>
    <mergeCell ref="E112:F112"/>
    <mergeCell ref="E116:F116"/>
    <mergeCell ref="E98:F98"/>
    <mergeCell ref="B100:F100"/>
    <mergeCell ref="B101:D101"/>
    <mergeCell ref="E101:F101"/>
    <mergeCell ref="B58:F58"/>
    <mergeCell ref="B59:D59"/>
    <mergeCell ref="B79:F79"/>
    <mergeCell ref="B60:F60"/>
    <mergeCell ref="E70:F70"/>
    <mergeCell ref="E74:F74"/>
    <mergeCell ref="B80:D80"/>
    <mergeCell ref="B123:F123"/>
    <mergeCell ref="E154:F154"/>
    <mergeCell ref="E158:F158"/>
    <mergeCell ref="E161:F161"/>
    <mergeCell ref="B163:F163"/>
    <mergeCell ref="E133:F133"/>
    <mergeCell ref="E137:F137"/>
    <mergeCell ref="E140:F140"/>
    <mergeCell ref="B142:F142"/>
    <mergeCell ref="B143:D143"/>
    <mergeCell ref="E143:F143"/>
    <mergeCell ref="B144:F144"/>
    <mergeCell ref="B164:D164"/>
    <mergeCell ref="E164:F164"/>
    <mergeCell ref="B223:F223"/>
    <mergeCell ref="E212:F212"/>
    <mergeCell ref="E216:F216"/>
    <mergeCell ref="E219:F219"/>
    <mergeCell ref="B221:F221"/>
    <mergeCell ref="B222:D222"/>
    <mergeCell ref="E222:F222"/>
    <mergeCell ref="B203:F203"/>
    <mergeCell ref="B184:F184"/>
    <mergeCell ref="E193:F193"/>
    <mergeCell ref="E181:F181"/>
    <mergeCell ref="B182:F182"/>
    <mergeCell ref="B183:D183"/>
    <mergeCell ref="E183:F183"/>
  </mergeCells>
  <pageMargins left="0.70866141732283472" right="0.70866141732283472" top="0.74803149606299213" bottom="0.74803149606299213" header="0.31496062992125984" footer="0.31496062992125984"/>
  <pageSetup paperSize="5" scale="92" orientation="portrait" horizontalDpi="4294967292" r:id="rId1"/>
  <rowBreaks count="3" manualBreakCount="3">
    <brk id="82" max="6" man="1"/>
    <brk id="165" max="6" man="1"/>
    <brk id="244" max="6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>
  <sheetPr codeName="Sheet112"/>
  <dimension ref="A1:G39"/>
  <sheetViews>
    <sheetView topLeftCell="A22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2284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1275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3" t="s">
        <v>675</v>
      </c>
      <c r="E5" s="3" t="s">
        <v>716</v>
      </c>
      <c r="F5" s="5"/>
      <c r="G5" s="5"/>
    </row>
    <row r="6" spans="1:7" ht="13.7" customHeight="1">
      <c r="A6" s="5"/>
      <c r="B6" s="3" t="s">
        <v>840</v>
      </c>
      <c r="C6" s="3" t="s">
        <v>678</v>
      </c>
      <c r="D6" s="3" t="s">
        <v>675</v>
      </c>
      <c r="E6" s="3" t="s">
        <v>1105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738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3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1277</v>
      </c>
      <c r="C11" s="5"/>
      <c r="D11" s="3" t="s">
        <v>731</v>
      </c>
      <c r="E11" s="3" t="s">
        <v>713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2285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3" t="s">
        <v>671</v>
      </c>
      <c r="B24" s="3" t="s">
        <v>1275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3" t="s">
        <v>675</v>
      </c>
      <c r="E25" s="3" t="s">
        <v>693</v>
      </c>
      <c r="F25" s="5"/>
      <c r="G25" s="5"/>
    </row>
    <row r="26" spans="1:7" ht="13.9" customHeight="1">
      <c r="A26" s="5"/>
      <c r="B26" s="3" t="s">
        <v>840</v>
      </c>
      <c r="C26" s="3" t="s">
        <v>678</v>
      </c>
      <c r="D26" s="3" t="s">
        <v>675</v>
      </c>
      <c r="E26" s="3" t="s">
        <v>1105</v>
      </c>
      <c r="F26" s="5"/>
      <c r="G26" s="5"/>
    </row>
    <row r="27" spans="1:7" ht="13.7" customHeight="1">
      <c r="A27" s="5"/>
      <c r="B27" s="3" t="s">
        <v>736</v>
      </c>
      <c r="C27" s="3" t="s">
        <v>681</v>
      </c>
      <c r="D27" s="3" t="s">
        <v>675</v>
      </c>
      <c r="E27" s="3" t="s">
        <v>738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3" t="s">
        <v>675</v>
      </c>
      <c r="E28" s="3" t="s">
        <v>823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1278</v>
      </c>
      <c r="C31" s="5"/>
      <c r="D31" s="3" t="s">
        <v>731</v>
      </c>
      <c r="E31" s="3" t="s">
        <v>713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>
  <sheetPr codeName="Sheet113"/>
  <dimension ref="A1:G39"/>
  <sheetViews>
    <sheetView topLeftCell="A19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2286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1275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3" t="s">
        <v>675</v>
      </c>
      <c r="E5" s="3" t="s">
        <v>693</v>
      </c>
      <c r="F5" s="5"/>
      <c r="G5" s="5"/>
    </row>
    <row r="6" spans="1:7" ht="13.7" customHeight="1">
      <c r="A6" s="5"/>
      <c r="B6" s="3" t="s">
        <v>840</v>
      </c>
      <c r="C6" s="3" t="s">
        <v>678</v>
      </c>
      <c r="D6" s="3" t="s">
        <v>675</v>
      </c>
      <c r="E6" s="3" t="s">
        <v>1105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738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3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1279</v>
      </c>
      <c r="C11" s="5"/>
      <c r="D11" s="3" t="s">
        <v>731</v>
      </c>
      <c r="E11" s="3" t="s">
        <v>713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2287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3" t="s">
        <v>671</v>
      </c>
      <c r="B24" s="3" t="s">
        <v>672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3" t="s">
        <v>675</v>
      </c>
      <c r="E25" s="3" t="s">
        <v>789</v>
      </c>
      <c r="F25" s="5"/>
      <c r="G25" s="5"/>
    </row>
    <row r="26" spans="1:7" ht="13.9" customHeight="1">
      <c r="A26" s="5"/>
      <c r="B26" s="3" t="s">
        <v>840</v>
      </c>
      <c r="C26" s="3" t="s">
        <v>678</v>
      </c>
      <c r="D26" s="3" t="s">
        <v>675</v>
      </c>
      <c r="E26" s="3" t="s">
        <v>737</v>
      </c>
      <c r="F26" s="5"/>
      <c r="G26" s="5"/>
    </row>
    <row r="27" spans="1:7" ht="13.7" customHeight="1">
      <c r="A27" s="5"/>
      <c r="B27" s="3" t="s">
        <v>736</v>
      </c>
      <c r="C27" s="3" t="s">
        <v>681</v>
      </c>
      <c r="D27" s="3" t="s">
        <v>675</v>
      </c>
      <c r="E27" s="3" t="s">
        <v>789</v>
      </c>
      <c r="F27" s="5"/>
      <c r="G27" s="5"/>
    </row>
    <row r="28" spans="1:7" ht="13.9" customHeight="1">
      <c r="A28" s="5"/>
      <c r="B28" s="3" t="s">
        <v>683</v>
      </c>
      <c r="C28" s="3" t="s">
        <v>684</v>
      </c>
      <c r="D28" s="3" t="s">
        <v>675</v>
      </c>
      <c r="E28" s="3" t="s">
        <v>1280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1.85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1281</v>
      </c>
      <c r="C31" s="5"/>
      <c r="D31" s="3" t="s">
        <v>731</v>
      </c>
      <c r="E31" s="3" t="s">
        <v>713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>
  <sheetPr codeName="Sheet114"/>
  <dimension ref="A1:G39"/>
  <sheetViews>
    <sheetView topLeftCell="A34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2288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716</v>
      </c>
      <c r="F5" s="5"/>
      <c r="G5" s="5"/>
    </row>
    <row r="6" spans="1:7" ht="13.9" customHeight="1">
      <c r="A6" s="5"/>
      <c r="B6" s="3" t="s">
        <v>840</v>
      </c>
      <c r="C6" s="3" t="s">
        <v>678</v>
      </c>
      <c r="D6" s="3" t="s">
        <v>675</v>
      </c>
      <c r="E6" s="3" t="s">
        <v>715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761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1282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1283</v>
      </c>
      <c r="C11" s="5"/>
      <c r="D11" s="3" t="s">
        <v>731</v>
      </c>
      <c r="E11" s="3" t="s">
        <v>713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2289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3" t="s">
        <v>671</v>
      </c>
      <c r="B24" s="3" t="s">
        <v>672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3" t="s">
        <v>675</v>
      </c>
      <c r="E25" s="3" t="s">
        <v>715</v>
      </c>
      <c r="F25" s="5"/>
      <c r="G25" s="5"/>
    </row>
    <row r="26" spans="1:7" ht="13.7" customHeight="1">
      <c r="A26" s="5"/>
      <c r="B26" s="3" t="s">
        <v>840</v>
      </c>
      <c r="C26" s="3" t="s">
        <v>678</v>
      </c>
      <c r="D26" s="5"/>
      <c r="E26" s="3" t="s">
        <v>743</v>
      </c>
      <c r="F26" s="5"/>
      <c r="G26" s="5"/>
    </row>
    <row r="27" spans="1:7" ht="13.9" customHeight="1">
      <c r="A27" s="5"/>
      <c r="B27" s="3" t="s">
        <v>736</v>
      </c>
      <c r="C27" s="3" t="s">
        <v>681</v>
      </c>
      <c r="D27" s="5"/>
      <c r="E27" s="3" t="s">
        <v>718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3" t="s">
        <v>675</v>
      </c>
      <c r="E28" s="3" t="s">
        <v>1282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1284</v>
      </c>
      <c r="C31" s="5"/>
      <c r="D31" s="3" t="s">
        <v>731</v>
      </c>
      <c r="E31" s="3" t="s">
        <v>713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>
  <sheetPr codeName="Sheet115"/>
  <dimension ref="A1:G39"/>
  <sheetViews>
    <sheetView topLeftCell="A28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2290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789</v>
      </c>
      <c r="F5" s="5"/>
      <c r="G5" s="5"/>
    </row>
    <row r="6" spans="1:7" ht="13.9" customHeight="1">
      <c r="A6" s="5"/>
      <c r="B6" s="3" t="s">
        <v>840</v>
      </c>
      <c r="C6" s="3" t="s">
        <v>678</v>
      </c>
      <c r="D6" s="5"/>
      <c r="E6" s="3" t="s">
        <v>737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789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838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4" t="s">
        <v>1285</v>
      </c>
      <c r="C11" s="5"/>
      <c r="D11" s="3" t="s">
        <v>731</v>
      </c>
      <c r="E11" s="3" t="s">
        <v>713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2291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4.9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3" t="s">
        <v>671</v>
      </c>
      <c r="B24" s="3" t="s">
        <v>672</v>
      </c>
      <c r="C24" s="5"/>
      <c r="D24" s="5"/>
      <c r="E24" s="5"/>
      <c r="F24" s="5"/>
      <c r="G24" s="5"/>
    </row>
    <row r="25" spans="1:7" ht="13.9" customHeight="1">
      <c r="A25" s="5"/>
      <c r="B25" s="3" t="s">
        <v>673</v>
      </c>
      <c r="C25" s="3" t="s">
        <v>674</v>
      </c>
      <c r="D25" s="3" t="s">
        <v>675</v>
      </c>
      <c r="E25" s="3" t="s">
        <v>789</v>
      </c>
      <c r="F25" s="5"/>
      <c r="G25" s="5"/>
    </row>
    <row r="26" spans="1:7" ht="13.7" customHeight="1">
      <c r="A26" s="5"/>
      <c r="B26" s="3" t="s">
        <v>840</v>
      </c>
      <c r="C26" s="3" t="s">
        <v>678</v>
      </c>
      <c r="D26" s="5"/>
      <c r="E26" s="3" t="s">
        <v>737</v>
      </c>
      <c r="F26" s="5"/>
      <c r="G26" s="5"/>
    </row>
    <row r="27" spans="1:7" ht="13.7" customHeight="1">
      <c r="A27" s="5"/>
      <c r="B27" s="3" t="s">
        <v>736</v>
      </c>
      <c r="C27" s="3" t="s">
        <v>681</v>
      </c>
      <c r="D27" s="5"/>
      <c r="E27" s="3" t="s">
        <v>789</v>
      </c>
      <c r="F27" s="5"/>
      <c r="G27" s="5"/>
    </row>
    <row r="28" spans="1:7" ht="13.9" customHeight="1">
      <c r="A28" s="5"/>
      <c r="B28" s="3" t="s">
        <v>683</v>
      </c>
      <c r="C28" s="3" t="s">
        <v>684</v>
      </c>
      <c r="D28" s="3" t="s">
        <v>675</v>
      </c>
      <c r="E28" s="3" t="s">
        <v>838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1286</v>
      </c>
      <c r="C31" s="5"/>
      <c r="D31" s="3" t="s">
        <v>731</v>
      </c>
      <c r="E31" s="3" t="s">
        <v>713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>
  <sheetPr codeName="Sheet116"/>
  <dimension ref="A1:G39"/>
  <sheetViews>
    <sheetView topLeftCell="A22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5" t="s">
        <v>2292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738</v>
      </c>
      <c r="F5" s="5"/>
      <c r="G5" s="5"/>
    </row>
    <row r="6" spans="1:7" ht="13.9" customHeight="1">
      <c r="A6" s="5"/>
      <c r="B6" s="3" t="s">
        <v>840</v>
      </c>
      <c r="C6" s="3" t="s">
        <v>678</v>
      </c>
      <c r="D6" s="5"/>
      <c r="E6" s="3" t="s">
        <v>1287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738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4" t="s">
        <v>1288</v>
      </c>
      <c r="C11" s="5"/>
      <c r="D11" s="3" t="s">
        <v>1289</v>
      </c>
      <c r="E11" s="3" t="s">
        <v>713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2293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3" t="s">
        <v>671</v>
      </c>
      <c r="B24" s="3" t="s">
        <v>672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3" t="s">
        <v>675</v>
      </c>
      <c r="E25" s="3" t="s">
        <v>718</v>
      </c>
      <c r="F25" s="5"/>
      <c r="G25" s="5"/>
    </row>
    <row r="26" spans="1:7" ht="13.7" customHeight="1">
      <c r="A26" s="5"/>
      <c r="B26" s="3" t="s">
        <v>840</v>
      </c>
      <c r="C26" s="3" t="s">
        <v>678</v>
      </c>
      <c r="D26" s="5"/>
      <c r="E26" s="3" t="s">
        <v>1290</v>
      </c>
      <c r="F26" s="5"/>
      <c r="G26" s="5"/>
    </row>
    <row r="27" spans="1:7" ht="13.9" customHeight="1">
      <c r="A27" s="5"/>
      <c r="B27" s="3" t="s">
        <v>736</v>
      </c>
      <c r="C27" s="3" t="s">
        <v>681</v>
      </c>
      <c r="D27" s="5"/>
      <c r="E27" s="3" t="s">
        <v>718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3" t="s">
        <v>675</v>
      </c>
      <c r="E28" s="3" t="s">
        <v>827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1291</v>
      </c>
      <c r="C31" s="5"/>
      <c r="D31" s="3" t="s">
        <v>731</v>
      </c>
      <c r="E31" s="3" t="s">
        <v>713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>
  <sheetPr codeName="Sheet117"/>
  <dimension ref="A1:G39"/>
  <sheetViews>
    <sheetView topLeftCell="A22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2294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738</v>
      </c>
      <c r="F5" s="5"/>
      <c r="G5" s="5"/>
    </row>
    <row r="6" spans="1:7" ht="13.9" customHeight="1">
      <c r="A6" s="5"/>
      <c r="B6" s="3" t="s">
        <v>840</v>
      </c>
      <c r="C6" s="3" t="s">
        <v>678</v>
      </c>
      <c r="D6" s="5"/>
      <c r="E6" s="3" t="s">
        <v>1287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738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4" t="s">
        <v>1292</v>
      </c>
      <c r="C11" s="5"/>
      <c r="D11" s="3" t="s">
        <v>731</v>
      </c>
      <c r="E11" s="3" t="s">
        <v>713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2295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3" t="s">
        <v>671</v>
      </c>
      <c r="B24" s="3" t="s">
        <v>672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3" t="s">
        <v>675</v>
      </c>
      <c r="E25" s="3" t="s">
        <v>716</v>
      </c>
      <c r="F25" s="5"/>
      <c r="G25" s="5"/>
    </row>
    <row r="26" spans="1:7" ht="13.7" customHeight="1">
      <c r="A26" s="5"/>
      <c r="B26" s="3" t="s">
        <v>840</v>
      </c>
      <c r="C26" s="3" t="s">
        <v>678</v>
      </c>
      <c r="D26" s="5"/>
      <c r="E26" s="3" t="s">
        <v>1204</v>
      </c>
      <c r="F26" s="5"/>
      <c r="G26" s="5"/>
    </row>
    <row r="27" spans="1:7" ht="13.9" customHeight="1">
      <c r="A27" s="5"/>
      <c r="B27" s="3" t="s">
        <v>736</v>
      </c>
      <c r="C27" s="3" t="s">
        <v>681</v>
      </c>
      <c r="D27" s="5"/>
      <c r="E27" s="3" t="s">
        <v>716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3" t="s">
        <v>675</v>
      </c>
      <c r="E28" s="3" t="s">
        <v>693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4" t="s">
        <v>1293</v>
      </c>
      <c r="C31" s="5"/>
      <c r="D31" s="3" t="s">
        <v>731</v>
      </c>
      <c r="E31" s="3" t="s">
        <v>713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>
  <sheetPr codeName="Sheet118"/>
  <dimension ref="A1:G39"/>
  <sheetViews>
    <sheetView workbookViewId="0">
      <selection activeCell="B52" sqref="B52:B5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2296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1197</v>
      </c>
      <c r="F5" s="5"/>
      <c r="G5" s="5"/>
    </row>
    <row r="6" spans="1:7" ht="13.9" customHeight="1">
      <c r="A6" s="5"/>
      <c r="B6" s="3" t="s">
        <v>840</v>
      </c>
      <c r="C6" s="3" t="s">
        <v>678</v>
      </c>
      <c r="D6" s="5"/>
      <c r="E6" s="3" t="s">
        <v>1294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1197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1295</v>
      </c>
      <c r="C11" s="5"/>
      <c r="D11" s="3" t="s">
        <v>1296</v>
      </c>
      <c r="E11" s="3" t="s">
        <v>713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2297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3" t="s">
        <v>671</v>
      </c>
      <c r="B24" s="3" t="s">
        <v>672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3" t="s">
        <v>675</v>
      </c>
      <c r="E25" s="3" t="s">
        <v>774</v>
      </c>
      <c r="F25" s="5"/>
      <c r="G25" s="5"/>
    </row>
    <row r="26" spans="1:7" ht="13.7" customHeight="1">
      <c r="A26" s="5"/>
      <c r="B26" s="3" t="s">
        <v>840</v>
      </c>
      <c r="C26" s="3" t="s">
        <v>678</v>
      </c>
      <c r="D26" s="5"/>
      <c r="E26" s="3" t="s">
        <v>1055</v>
      </c>
      <c r="F26" s="5"/>
      <c r="G26" s="5"/>
    </row>
    <row r="27" spans="1:7" ht="13.9" customHeight="1">
      <c r="A27" s="5"/>
      <c r="B27" s="3" t="s">
        <v>736</v>
      </c>
      <c r="C27" s="3" t="s">
        <v>681</v>
      </c>
      <c r="D27" s="5"/>
      <c r="E27" s="3" t="s">
        <v>774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3" t="s">
        <v>675</v>
      </c>
      <c r="E28" s="3" t="s">
        <v>1297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1298</v>
      </c>
      <c r="C31" s="5"/>
      <c r="D31" s="3" t="s">
        <v>1296</v>
      </c>
      <c r="E31" s="3" t="s">
        <v>713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>
  <sheetPr codeName="Sheet119"/>
  <dimension ref="A1:G41"/>
  <sheetViews>
    <sheetView topLeftCell="A22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2298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789</v>
      </c>
      <c r="F5" s="5"/>
      <c r="G5" s="5"/>
    </row>
    <row r="6" spans="1:7" ht="13.9" customHeight="1">
      <c r="A6" s="5"/>
      <c r="B6" s="3" t="s">
        <v>840</v>
      </c>
      <c r="C6" s="3" t="s">
        <v>678</v>
      </c>
      <c r="D6" s="5"/>
      <c r="E6" s="3" t="s">
        <v>737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789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1280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1299</v>
      </c>
      <c r="C11" s="5"/>
      <c r="D11" s="3" t="s">
        <v>905</v>
      </c>
      <c r="E11" s="3" t="s">
        <v>888</v>
      </c>
      <c r="F11" s="5"/>
      <c r="G11" s="5"/>
    </row>
    <row r="12" spans="1:7" ht="13.7" customHeight="1">
      <c r="A12" s="5"/>
      <c r="B12" s="3" t="s">
        <v>1300</v>
      </c>
      <c r="C12" s="5"/>
      <c r="D12" s="3" t="s">
        <v>690</v>
      </c>
      <c r="E12" s="3" t="s">
        <v>738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2299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789</v>
      </c>
      <c r="F26" s="5"/>
      <c r="G26" s="5"/>
    </row>
    <row r="27" spans="1:7" ht="13.9" customHeight="1">
      <c r="A27" s="5"/>
      <c r="B27" s="3" t="s">
        <v>840</v>
      </c>
      <c r="C27" s="3" t="s">
        <v>678</v>
      </c>
      <c r="D27" s="3" t="s">
        <v>675</v>
      </c>
      <c r="E27" s="3" t="s">
        <v>737</v>
      </c>
      <c r="F27" s="5"/>
      <c r="G27" s="5"/>
    </row>
    <row r="28" spans="1:7" ht="13.7" customHeight="1">
      <c r="A28" s="5"/>
      <c r="B28" s="3" t="s">
        <v>736</v>
      </c>
      <c r="C28" s="3" t="s">
        <v>681</v>
      </c>
      <c r="D28" s="3" t="s">
        <v>675</v>
      </c>
      <c r="E28" s="3" t="s">
        <v>789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3" t="s">
        <v>675</v>
      </c>
      <c r="E29" s="3" t="s">
        <v>1280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1301</v>
      </c>
      <c r="C32" s="5"/>
      <c r="D32" s="3" t="s">
        <v>905</v>
      </c>
      <c r="E32" s="3" t="s">
        <v>888</v>
      </c>
      <c r="F32" s="5"/>
      <c r="G32" s="5"/>
    </row>
    <row r="33" spans="1:7" ht="13.7" customHeight="1">
      <c r="A33" s="5"/>
      <c r="B33" s="3" t="s">
        <v>1300</v>
      </c>
      <c r="C33" s="5"/>
      <c r="D33" s="3" t="s">
        <v>690</v>
      </c>
      <c r="E33" s="3" t="s">
        <v>738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>
  <sheetPr codeName="Sheet120"/>
  <dimension ref="A1:G41"/>
  <sheetViews>
    <sheetView topLeftCell="A22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2300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1098</v>
      </c>
      <c r="F5" s="5"/>
      <c r="G5" s="5"/>
    </row>
    <row r="6" spans="1:7" ht="13.9" customHeight="1">
      <c r="A6" s="5"/>
      <c r="B6" s="3" t="s">
        <v>840</v>
      </c>
      <c r="C6" s="3" t="s">
        <v>678</v>
      </c>
      <c r="D6" s="3" t="s">
        <v>675</v>
      </c>
      <c r="E6" s="3" t="s">
        <v>1097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1098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1302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1303</v>
      </c>
      <c r="C11" s="5"/>
      <c r="D11" s="3" t="s">
        <v>905</v>
      </c>
      <c r="E11" s="3" t="s">
        <v>888</v>
      </c>
      <c r="F11" s="5"/>
      <c r="G11" s="5"/>
    </row>
    <row r="12" spans="1:7" ht="13.7" customHeight="1">
      <c r="A12" s="5"/>
      <c r="B12" s="3" t="s">
        <v>1300</v>
      </c>
      <c r="C12" s="5"/>
      <c r="D12" s="3" t="s">
        <v>690</v>
      </c>
      <c r="E12" s="3" t="s">
        <v>1199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2301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774</v>
      </c>
      <c r="F26" s="5"/>
      <c r="G26" s="5"/>
    </row>
    <row r="27" spans="1:7" ht="13.7" customHeight="1">
      <c r="A27" s="5"/>
      <c r="B27" s="3" t="s">
        <v>840</v>
      </c>
      <c r="C27" s="3" t="s">
        <v>678</v>
      </c>
      <c r="D27" s="3" t="s">
        <v>675</v>
      </c>
      <c r="E27" s="3" t="s">
        <v>1055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3" t="s">
        <v>675</v>
      </c>
      <c r="E28" s="3" t="s">
        <v>774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3" t="s">
        <v>675</v>
      </c>
      <c r="E29" s="3" t="s">
        <v>1297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1304</v>
      </c>
      <c r="C32" s="5"/>
      <c r="D32" s="3" t="s">
        <v>905</v>
      </c>
      <c r="E32" s="3" t="s">
        <v>888</v>
      </c>
      <c r="F32" s="5"/>
      <c r="G32" s="5"/>
    </row>
    <row r="33" spans="1:7" ht="13.9" customHeight="1">
      <c r="A33" s="5"/>
      <c r="B33" s="3" t="s">
        <v>1300</v>
      </c>
      <c r="C33" s="5"/>
      <c r="D33" s="3" t="s">
        <v>690</v>
      </c>
      <c r="E33" s="3" t="s">
        <v>1199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>
  <sheetPr codeName="Sheet121"/>
  <dimension ref="A1:G39"/>
  <sheetViews>
    <sheetView topLeftCell="A22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2302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789</v>
      </c>
      <c r="F5" s="5"/>
      <c r="G5" s="5"/>
    </row>
    <row r="6" spans="1:7" ht="13.9" customHeight="1">
      <c r="A6" s="5"/>
      <c r="B6" s="3" t="s">
        <v>840</v>
      </c>
      <c r="C6" s="3" t="s">
        <v>678</v>
      </c>
      <c r="D6" s="3" t="s">
        <v>675</v>
      </c>
      <c r="E6" s="3" t="s">
        <v>737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789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838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1305</v>
      </c>
      <c r="C11" s="5"/>
      <c r="D11" s="3" t="s">
        <v>905</v>
      </c>
      <c r="E11" s="3" t="s">
        <v>888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2303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3" t="s">
        <v>671</v>
      </c>
      <c r="B24" s="3" t="s">
        <v>672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3" t="s">
        <v>675</v>
      </c>
      <c r="E25" s="3" t="s">
        <v>1098</v>
      </c>
      <c r="F25" s="5"/>
      <c r="G25" s="5"/>
    </row>
    <row r="26" spans="1:7" ht="13.7" customHeight="1">
      <c r="A26" s="5"/>
      <c r="B26" s="3" t="s">
        <v>840</v>
      </c>
      <c r="C26" s="3" t="s">
        <v>678</v>
      </c>
      <c r="D26" s="3" t="s">
        <v>675</v>
      </c>
      <c r="E26" s="3" t="s">
        <v>1097</v>
      </c>
      <c r="F26" s="5"/>
      <c r="G26" s="5"/>
    </row>
    <row r="27" spans="1:7" ht="13.9" customHeight="1">
      <c r="A27" s="5"/>
      <c r="B27" s="3" t="s">
        <v>736</v>
      </c>
      <c r="C27" s="3" t="s">
        <v>681</v>
      </c>
      <c r="D27" s="3" t="s">
        <v>675</v>
      </c>
      <c r="E27" s="3" t="s">
        <v>1098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3" t="s">
        <v>675</v>
      </c>
      <c r="E28" s="3" t="s">
        <v>694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1306</v>
      </c>
      <c r="C31" s="5"/>
      <c r="D31" s="3" t="s">
        <v>905</v>
      </c>
      <c r="E31" s="3" t="s">
        <v>888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G41"/>
  <sheetViews>
    <sheetView topLeftCell="A25" workbookViewId="0">
      <selection sqref="A1:G41"/>
    </sheetView>
  </sheetViews>
  <sheetFormatPr defaultRowHeight="15"/>
  <cols>
    <col min="1" max="1" width="5.28515625" customWidth="1"/>
    <col min="2" max="2" width="24.42578125" customWidth="1"/>
    <col min="3" max="3" width="7" customWidth="1"/>
    <col min="4" max="4" width="10.85546875" customWidth="1"/>
    <col min="5" max="5" width="14.28515625" customWidth="1"/>
    <col min="6" max="6" width="13.85546875" customWidth="1"/>
    <col min="7" max="7" width="16" customWidth="1"/>
  </cols>
  <sheetData>
    <row r="1" spans="1:7">
      <c r="A1" s="67" t="s">
        <v>2071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758</v>
      </c>
      <c r="F5" s="5"/>
      <c r="G5" s="5"/>
    </row>
    <row r="6" spans="1:7" ht="23.45" customHeight="1">
      <c r="A6" s="5"/>
      <c r="B6" s="2" t="s">
        <v>908</v>
      </c>
      <c r="C6" s="2" t="s">
        <v>894</v>
      </c>
      <c r="D6" s="2" t="s">
        <v>895</v>
      </c>
      <c r="E6" s="3" t="s">
        <v>758</v>
      </c>
      <c r="F6" s="5"/>
      <c r="G6" s="5"/>
    </row>
    <row r="7" spans="1:7" ht="13.9" customHeight="1">
      <c r="A7" s="5"/>
      <c r="B7" s="3" t="s">
        <v>736</v>
      </c>
      <c r="C7" s="3" t="s">
        <v>681</v>
      </c>
      <c r="D7" s="12" t="s">
        <v>675</v>
      </c>
      <c r="E7" s="3" t="s">
        <v>729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780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23.45" customHeight="1">
      <c r="A11" s="5"/>
      <c r="B11" s="2" t="s">
        <v>909</v>
      </c>
      <c r="C11" s="5"/>
      <c r="D11" s="12" t="s">
        <v>905</v>
      </c>
      <c r="E11" s="3" t="s">
        <v>758</v>
      </c>
      <c r="F11" s="5"/>
      <c r="G11" s="5"/>
    </row>
    <row r="12" spans="1:7" ht="13.7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31"/>
      <c r="B20" s="30"/>
      <c r="C20" s="30"/>
      <c r="D20" s="30"/>
      <c r="E20" s="30"/>
      <c r="F20" s="30"/>
      <c r="G20" s="28"/>
    </row>
    <row r="21" spans="1:7" ht="12" customHeight="1">
      <c r="A21" s="64" t="s">
        <v>2072</v>
      </c>
      <c r="B21" s="30"/>
      <c r="C21" s="30"/>
      <c r="D21" s="30"/>
      <c r="E21" s="30"/>
      <c r="F21" s="30"/>
      <c r="G21" s="28"/>
    </row>
    <row r="22" spans="1:7" ht="12" customHeight="1">
      <c r="A22" s="31"/>
      <c r="B22" s="30"/>
      <c r="C22" s="30"/>
      <c r="D22" s="30"/>
      <c r="E22" s="30"/>
      <c r="F22" s="30"/>
      <c r="G22" s="28"/>
    </row>
    <row r="23" spans="1:7" ht="34.9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3.9" customHeight="1">
      <c r="A25" s="5"/>
      <c r="B25" s="3" t="s">
        <v>673</v>
      </c>
      <c r="C25" s="3" t="s">
        <v>674</v>
      </c>
      <c r="D25" s="12" t="s">
        <v>675</v>
      </c>
      <c r="E25" s="3" t="s">
        <v>870</v>
      </c>
      <c r="F25" s="5"/>
      <c r="G25" s="5"/>
    </row>
    <row r="26" spans="1:7" ht="23.45" customHeight="1">
      <c r="A26" s="5"/>
      <c r="B26" s="2" t="s">
        <v>908</v>
      </c>
      <c r="C26" s="2" t="s">
        <v>894</v>
      </c>
      <c r="D26" s="2" t="s">
        <v>895</v>
      </c>
      <c r="E26" s="3" t="s">
        <v>870</v>
      </c>
      <c r="F26" s="5"/>
      <c r="G26" s="5"/>
    </row>
    <row r="27" spans="1:7" ht="13.7" customHeight="1">
      <c r="A27" s="5"/>
      <c r="B27" s="3" t="s">
        <v>736</v>
      </c>
      <c r="C27" s="3" t="s">
        <v>681</v>
      </c>
      <c r="D27" s="12" t="s">
        <v>675</v>
      </c>
      <c r="E27" s="3" t="s">
        <v>910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12" t="s">
        <v>675</v>
      </c>
      <c r="E28" s="3" t="s">
        <v>911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912</v>
      </c>
      <c r="C31" s="5"/>
      <c r="D31" s="12" t="s">
        <v>824</v>
      </c>
      <c r="E31" s="3" t="s">
        <v>725</v>
      </c>
      <c r="F31" s="5"/>
      <c r="G31" s="5"/>
    </row>
    <row r="32" spans="1:7" ht="13.7" customHeight="1">
      <c r="A32" s="5"/>
      <c r="B32" s="3" t="s">
        <v>913</v>
      </c>
      <c r="C32" s="5"/>
      <c r="D32" s="3" t="s">
        <v>914</v>
      </c>
      <c r="E32" s="3" t="s">
        <v>714</v>
      </c>
      <c r="F32" s="5"/>
      <c r="G32" s="5"/>
    </row>
    <row r="33" spans="1:7" ht="13.7" customHeight="1">
      <c r="A33" s="5"/>
      <c r="B33" s="3" t="s">
        <v>915</v>
      </c>
      <c r="C33" s="5"/>
      <c r="D33" s="3" t="s">
        <v>916</v>
      </c>
      <c r="E33" s="3" t="s">
        <v>696</v>
      </c>
      <c r="F33" s="5"/>
      <c r="G33" s="5"/>
    </row>
    <row r="34" spans="1:7" ht="13.9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2:F12"/>
    <mergeCell ref="E15:F15"/>
    <mergeCell ref="B17:F17"/>
    <mergeCell ref="B18:D18"/>
    <mergeCell ref="E18:F18"/>
    <mergeCell ref="B40:D40"/>
    <mergeCell ref="E40:F40"/>
    <mergeCell ref="B41:F41"/>
    <mergeCell ref="B19:F19"/>
    <mergeCell ref="E29:F29"/>
    <mergeCell ref="E34:F34"/>
    <mergeCell ref="E37:F37"/>
    <mergeCell ref="B39:F39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>
  <sheetPr codeName="Sheet122"/>
  <dimension ref="A1:G42"/>
  <sheetViews>
    <sheetView topLeftCell="A19" workbookViewId="0">
      <selection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2304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789</v>
      </c>
      <c r="F5" s="5"/>
      <c r="G5" s="5"/>
    </row>
    <row r="6" spans="1:7" ht="13.9" customHeight="1">
      <c r="A6" s="5"/>
      <c r="B6" s="3" t="s">
        <v>840</v>
      </c>
      <c r="C6" s="3" t="s">
        <v>678</v>
      </c>
      <c r="D6" s="3" t="s">
        <v>675</v>
      </c>
      <c r="E6" s="3" t="s">
        <v>737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789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838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23.45" customHeight="1">
      <c r="A11" s="5"/>
      <c r="B11" s="3" t="s">
        <v>1307</v>
      </c>
      <c r="C11" s="5"/>
      <c r="D11" s="3" t="s">
        <v>905</v>
      </c>
      <c r="E11" s="3" t="s">
        <v>888</v>
      </c>
      <c r="F11" s="5"/>
      <c r="G11" s="5"/>
    </row>
    <row r="12" spans="1:7" ht="12" customHeight="1">
      <c r="A12" s="5"/>
      <c r="B12" s="5"/>
      <c r="C12" s="5"/>
      <c r="D12" s="5"/>
      <c r="E12" s="877" t="s">
        <v>698</v>
      </c>
      <c r="F12" s="877"/>
      <c r="G12" s="5"/>
    </row>
    <row r="13" spans="1:7" ht="12" customHeight="1">
      <c r="A13" s="5"/>
      <c r="B13" s="5"/>
      <c r="C13" s="5"/>
      <c r="D13" s="5"/>
      <c r="E13" s="885"/>
      <c r="F13" s="885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2305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793</v>
      </c>
      <c r="F26" s="5"/>
      <c r="G26" s="5"/>
    </row>
    <row r="27" spans="1:7" ht="13.9" customHeight="1">
      <c r="A27" s="5"/>
      <c r="B27" s="3" t="s">
        <v>840</v>
      </c>
      <c r="C27" s="3" t="s">
        <v>678</v>
      </c>
      <c r="D27" s="3" t="s">
        <v>675</v>
      </c>
      <c r="E27" s="3" t="s">
        <v>737</v>
      </c>
      <c r="F27" s="5"/>
      <c r="G27" s="5"/>
    </row>
    <row r="28" spans="1:7" ht="13.7" customHeight="1">
      <c r="A28" s="5"/>
      <c r="B28" s="3" t="s">
        <v>736</v>
      </c>
      <c r="C28" s="3" t="s">
        <v>681</v>
      </c>
      <c r="D28" s="3" t="s">
        <v>675</v>
      </c>
      <c r="E28" s="3" t="s">
        <v>789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3" t="s">
        <v>675</v>
      </c>
      <c r="E29" s="3" t="s">
        <v>765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1308</v>
      </c>
      <c r="C32" s="5"/>
      <c r="D32" s="3" t="s">
        <v>905</v>
      </c>
      <c r="E32" s="3" t="s">
        <v>888</v>
      </c>
      <c r="F32" s="5"/>
      <c r="G32" s="5"/>
    </row>
    <row r="33" spans="1:7" ht="13.7" customHeight="1">
      <c r="A33" s="5"/>
      <c r="B33" s="4" t="s">
        <v>915</v>
      </c>
      <c r="C33" s="5"/>
      <c r="D33" s="3" t="s">
        <v>690</v>
      </c>
      <c r="E33" s="3" t="s">
        <v>738</v>
      </c>
      <c r="F33" s="5"/>
      <c r="G33" s="5"/>
    </row>
    <row r="34" spans="1:7" ht="12" customHeight="1">
      <c r="A34" s="5"/>
      <c r="B34" s="5"/>
      <c r="C34" s="5"/>
      <c r="D34" s="5"/>
      <c r="E34" s="877" t="s">
        <v>698</v>
      </c>
      <c r="F34" s="877"/>
      <c r="G34" s="5"/>
    </row>
    <row r="35" spans="1:7" ht="12" customHeight="1">
      <c r="A35" s="5"/>
      <c r="B35" s="5"/>
      <c r="C35" s="5"/>
      <c r="D35" s="5"/>
      <c r="E35" s="885"/>
      <c r="F35" s="885"/>
      <c r="G35" s="5"/>
    </row>
    <row r="36" spans="1:7" ht="12" customHeight="1">
      <c r="A36" s="3" t="s">
        <v>699</v>
      </c>
      <c r="B36" s="3" t="s">
        <v>700</v>
      </c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878" t="s">
        <v>701</v>
      </c>
      <c r="F38" s="878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3" t="s">
        <v>702</v>
      </c>
      <c r="B40" s="878" t="s">
        <v>703</v>
      </c>
      <c r="C40" s="878"/>
      <c r="D40" s="878"/>
      <c r="E40" s="878"/>
      <c r="F40" s="878"/>
      <c r="G40" s="5"/>
    </row>
    <row r="41" spans="1:7" ht="12" customHeight="1">
      <c r="A41" s="3" t="s">
        <v>704</v>
      </c>
      <c r="B41" s="875" t="s">
        <v>843</v>
      </c>
      <c r="C41" s="875"/>
      <c r="D41" s="875"/>
      <c r="E41" s="876" t="s">
        <v>706</v>
      </c>
      <c r="F41" s="876"/>
      <c r="G41" s="5"/>
    </row>
    <row r="42" spans="1:7" ht="12" customHeight="1">
      <c r="A42" s="3" t="s">
        <v>707</v>
      </c>
      <c r="B42" s="877" t="s">
        <v>708</v>
      </c>
      <c r="C42" s="877"/>
      <c r="D42" s="877"/>
      <c r="E42" s="877"/>
      <c r="F42" s="877"/>
      <c r="G42" s="5"/>
    </row>
  </sheetData>
  <mergeCells count="16">
    <mergeCell ref="E9:F9"/>
    <mergeCell ref="E12:F12"/>
    <mergeCell ref="E13:F13"/>
    <mergeCell ref="E16:F16"/>
    <mergeCell ref="B18:F18"/>
    <mergeCell ref="B19:D19"/>
    <mergeCell ref="E19:F19"/>
    <mergeCell ref="B20:F20"/>
    <mergeCell ref="E30:F30"/>
    <mergeCell ref="E34:F34"/>
    <mergeCell ref="B42:F42"/>
    <mergeCell ref="E35:F35"/>
    <mergeCell ref="E38:F38"/>
    <mergeCell ref="B40:F40"/>
    <mergeCell ref="B41:D41"/>
    <mergeCell ref="E41:F41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>
  <sheetPr codeName="Sheet123">
    <tabColor rgb="FFFF0000"/>
  </sheetPr>
  <dimension ref="A1:G36"/>
  <sheetViews>
    <sheetView topLeftCell="A28" workbookViewId="0">
      <selection sqref="A1:G36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9" t="s">
        <v>2306</v>
      </c>
    </row>
    <row r="2" spans="1:7">
      <c r="A2" s="65" t="s">
        <v>2307</v>
      </c>
    </row>
    <row r="3" spans="1:7">
      <c r="A3" s="65"/>
    </row>
    <row r="4" spans="1:7" ht="34.9" customHeight="1">
      <c r="A4" s="6" t="s">
        <v>747</v>
      </c>
      <c r="B4" s="6" t="s">
        <v>748</v>
      </c>
      <c r="C4" s="6" t="s">
        <v>749</v>
      </c>
      <c r="D4" s="6" t="s">
        <v>750</v>
      </c>
      <c r="E4" s="6" t="s">
        <v>751</v>
      </c>
      <c r="F4" s="7" t="s">
        <v>752</v>
      </c>
      <c r="G4" s="7" t="s">
        <v>753</v>
      </c>
    </row>
    <row r="5" spans="1:7" ht="12" customHeight="1">
      <c r="A5" s="3" t="s">
        <v>671</v>
      </c>
      <c r="B5" s="3" t="s">
        <v>672</v>
      </c>
      <c r="C5" s="5"/>
      <c r="D5" s="5"/>
      <c r="E5" s="5"/>
      <c r="F5" s="5"/>
      <c r="G5" s="5"/>
    </row>
    <row r="6" spans="1:7" ht="13.9" customHeight="1">
      <c r="A6" s="5"/>
      <c r="B6" s="3" t="s">
        <v>673</v>
      </c>
      <c r="C6" s="3" t="s">
        <v>674</v>
      </c>
      <c r="D6" s="3" t="s">
        <v>675</v>
      </c>
      <c r="E6" s="3" t="s">
        <v>737</v>
      </c>
      <c r="F6" s="5"/>
      <c r="G6" s="5"/>
    </row>
    <row r="7" spans="1:7" ht="13.7" customHeight="1">
      <c r="A7" s="5"/>
      <c r="B7" s="3" t="s">
        <v>683</v>
      </c>
      <c r="C7" s="3" t="s">
        <v>684</v>
      </c>
      <c r="D7" s="3" t="s">
        <v>675</v>
      </c>
      <c r="E7" s="3" t="s">
        <v>823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3" t="s">
        <v>686</v>
      </c>
      <c r="B9" s="3" t="s">
        <v>687</v>
      </c>
      <c r="C9" s="5"/>
      <c r="D9" s="5"/>
      <c r="E9" s="5"/>
      <c r="F9" s="5"/>
      <c r="G9" s="5"/>
    </row>
    <row r="10" spans="1:7" ht="13.9" customHeight="1">
      <c r="A10" s="5"/>
      <c r="B10" s="3" t="s">
        <v>1309</v>
      </c>
      <c r="C10" s="5"/>
      <c r="D10" s="3" t="s">
        <v>690</v>
      </c>
      <c r="E10" s="3" t="s">
        <v>780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3" t="s">
        <v>699</v>
      </c>
      <c r="B12" s="3" t="s">
        <v>700</v>
      </c>
      <c r="C12" s="5"/>
      <c r="D12" s="5"/>
      <c r="E12" s="5"/>
      <c r="F12" s="5"/>
      <c r="G12" s="5"/>
    </row>
    <row r="13" spans="1:7" ht="11.85" customHeight="1">
      <c r="A13" s="5"/>
      <c r="B13" s="5"/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3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3" t="s">
        <v>704</v>
      </c>
      <c r="B17" s="875" t="s">
        <v>843</v>
      </c>
      <c r="C17" s="875"/>
      <c r="D17" s="875"/>
      <c r="E17" s="876" t="s">
        <v>706</v>
      </c>
      <c r="F17" s="876"/>
      <c r="G17" s="5"/>
    </row>
    <row r="18" spans="1:7" ht="12.2" customHeight="1">
      <c r="A18" s="3" t="s">
        <v>707</v>
      </c>
      <c r="B18" s="877" t="s">
        <v>708</v>
      </c>
      <c r="C18" s="877"/>
      <c r="D18" s="877"/>
      <c r="E18" s="877"/>
      <c r="F18" s="877"/>
      <c r="G18" s="5"/>
    </row>
    <row r="19" spans="1:7" ht="12.2" customHeight="1">
      <c r="A19" s="26"/>
      <c r="B19" s="30"/>
      <c r="C19" s="30"/>
      <c r="D19" s="30"/>
      <c r="E19" s="30"/>
      <c r="F19" s="30"/>
      <c r="G19" s="28"/>
    </row>
    <row r="20" spans="1:7" ht="12.2" customHeight="1">
      <c r="A20" s="64" t="s">
        <v>2308</v>
      </c>
      <c r="B20" s="30"/>
      <c r="C20" s="30"/>
      <c r="D20" s="30"/>
      <c r="E20" s="30"/>
      <c r="F20" s="30"/>
      <c r="G20" s="28"/>
    </row>
    <row r="21" spans="1:7" ht="12.2" customHeight="1">
      <c r="A21" s="26"/>
      <c r="B21" s="30"/>
      <c r="C21" s="30"/>
      <c r="D21" s="30"/>
      <c r="E21" s="30"/>
      <c r="F21" s="30"/>
      <c r="G21" s="2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3" t="s">
        <v>671</v>
      </c>
      <c r="B23" s="3" t="s">
        <v>672</v>
      </c>
      <c r="C23" s="5"/>
      <c r="D23" s="5"/>
      <c r="E23" s="5"/>
      <c r="F23" s="5"/>
      <c r="G23" s="5"/>
    </row>
    <row r="24" spans="1:7" ht="13.7" customHeight="1">
      <c r="A24" s="5"/>
      <c r="B24" s="3" t="s">
        <v>673</v>
      </c>
      <c r="C24" s="3" t="s">
        <v>674</v>
      </c>
      <c r="D24" s="3" t="s">
        <v>675</v>
      </c>
      <c r="E24" s="3" t="s">
        <v>737</v>
      </c>
      <c r="F24" s="5"/>
      <c r="G24" s="5"/>
    </row>
    <row r="25" spans="1:7" ht="13.9" customHeight="1">
      <c r="A25" s="5"/>
      <c r="B25" s="3" t="s">
        <v>683</v>
      </c>
      <c r="C25" s="3" t="s">
        <v>684</v>
      </c>
      <c r="D25" s="3" t="s">
        <v>675</v>
      </c>
      <c r="E25" s="3" t="s">
        <v>823</v>
      </c>
      <c r="F25" s="5"/>
      <c r="G25" s="5"/>
    </row>
    <row r="26" spans="1:7" ht="12" customHeight="1">
      <c r="A26" s="5"/>
      <c r="B26" s="5"/>
      <c r="C26" s="5"/>
      <c r="D26" s="5"/>
      <c r="E26" s="878" t="s">
        <v>685</v>
      </c>
      <c r="F26" s="878"/>
      <c r="G26" s="5"/>
    </row>
    <row r="27" spans="1:7" ht="12" customHeight="1">
      <c r="A27" s="3" t="s">
        <v>686</v>
      </c>
      <c r="B27" s="3" t="s">
        <v>687</v>
      </c>
      <c r="C27" s="5"/>
      <c r="D27" s="5"/>
      <c r="E27" s="5"/>
      <c r="F27" s="5"/>
      <c r="G27" s="5"/>
    </row>
    <row r="28" spans="1:7" ht="13.7" customHeight="1">
      <c r="A28" s="5"/>
      <c r="B28" s="3" t="s">
        <v>1310</v>
      </c>
      <c r="C28" s="5"/>
      <c r="D28" s="3" t="s">
        <v>690</v>
      </c>
      <c r="E28" s="3" t="s">
        <v>780</v>
      </c>
      <c r="F28" s="5"/>
      <c r="G28" s="5"/>
    </row>
    <row r="29" spans="1:7" ht="12" customHeight="1">
      <c r="A29" s="5"/>
      <c r="B29" s="5"/>
      <c r="C29" s="5"/>
      <c r="D29" s="5"/>
      <c r="E29" s="878" t="s">
        <v>698</v>
      </c>
      <c r="F29" s="878"/>
      <c r="G29" s="5"/>
    </row>
    <row r="30" spans="1:7" ht="12" customHeight="1">
      <c r="A30" s="3" t="s">
        <v>699</v>
      </c>
      <c r="B30" s="3" t="s">
        <v>700</v>
      </c>
      <c r="C30" s="5"/>
      <c r="D30" s="5"/>
      <c r="E30" s="5"/>
      <c r="F30" s="5"/>
      <c r="G30" s="5"/>
    </row>
    <row r="31" spans="1:7" ht="12" customHeight="1">
      <c r="A31" s="5"/>
      <c r="B31" s="5"/>
      <c r="C31" s="5"/>
      <c r="D31" s="5"/>
      <c r="E31" s="5"/>
      <c r="F31" s="5"/>
      <c r="G31" s="5"/>
    </row>
    <row r="32" spans="1:7" ht="12" customHeight="1">
      <c r="A32" s="5"/>
      <c r="B32" s="5"/>
      <c r="C32" s="5"/>
      <c r="D32" s="5"/>
      <c r="E32" s="878" t="s">
        <v>701</v>
      </c>
      <c r="F32" s="878"/>
      <c r="G32" s="5"/>
    </row>
    <row r="33" spans="1:7" ht="12" customHeight="1">
      <c r="A33" s="5"/>
      <c r="B33" s="5"/>
      <c r="C33" s="5"/>
      <c r="D33" s="5"/>
      <c r="E33" s="5"/>
      <c r="F33" s="5"/>
      <c r="G33" s="5"/>
    </row>
    <row r="34" spans="1:7" ht="12" customHeight="1">
      <c r="A34" s="3" t="s">
        <v>702</v>
      </c>
      <c r="B34" s="878" t="s">
        <v>703</v>
      </c>
      <c r="C34" s="878"/>
      <c r="D34" s="878"/>
      <c r="E34" s="878"/>
      <c r="F34" s="878"/>
      <c r="G34" s="5"/>
    </row>
    <row r="35" spans="1:7" ht="12" customHeight="1">
      <c r="A35" s="3" t="s">
        <v>704</v>
      </c>
      <c r="B35" s="875" t="s">
        <v>843</v>
      </c>
      <c r="C35" s="875"/>
      <c r="D35" s="875"/>
      <c r="E35" s="876" t="s">
        <v>706</v>
      </c>
      <c r="F35" s="876"/>
      <c r="G35" s="5"/>
    </row>
    <row r="36" spans="1:7" ht="12" customHeight="1">
      <c r="A36" s="3" t="s">
        <v>707</v>
      </c>
      <c r="B36" s="877" t="s">
        <v>708</v>
      </c>
      <c r="C36" s="877"/>
      <c r="D36" s="877"/>
      <c r="E36" s="877"/>
      <c r="F36" s="877"/>
      <c r="G36" s="5"/>
    </row>
  </sheetData>
  <mergeCells count="14">
    <mergeCell ref="E8:F8"/>
    <mergeCell ref="E11:F11"/>
    <mergeCell ref="E14:F14"/>
    <mergeCell ref="B16:F16"/>
    <mergeCell ref="B17:D17"/>
    <mergeCell ref="E17:F17"/>
    <mergeCell ref="B35:D35"/>
    <mergeCell ref="E35:F35"/>
    <mergeCell ref="B36:F36"/>
    <mergeCell ref="B18:F18"/>
    <mergeCell ref="E26:F26"/>
    <mergeCell ref="E29:F29"/>
    <mergeCell ref="E32:F32"/>
    <mergeCell ref="B34:F34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>
  <sheetPr codeName="Sheet124"/>
  <dimension ref="A1:G43"/>
  <sheetViews>
    <sheetView workbookViewId="0">
      <selection sqref="A1:G43"/>
    </sheetView>
  </sheetViews>
  <sheetFormatPr defaultRowHeight="15"/>
  <cols>
    <col min="1" max="1" width="5.28515625" customWidth="1"/>
    <col min="2" max="2" width="9.85546875" customWidth="1"/>
    <col min="3" max="3" width="7" customWidth="1"/>
    <col min="4" max="4" width="9.28515625" customWidth="1"/>
    <col min="5" max="5" width="21.42578125" customWidth="1"/>
    <col min="6" max="6" width="13.140625" customWidth="1"/>
    <col min="7" max="7" width="17.5703125" customWidth="1"/>
  </cols>
  <sheetData>
    <row r="1" spans="1:7">
      <c r="A1" s="64" t="s">
        <v>2309</v>
      </c>
    </row>
    <row r="3" spans="1:7" ht="35.1" customHeight="1">
      <c r="A3" s="135" t="s">
        <v>747</v>
      </c>
      <c r="B3" s="135" t="s">
        <v>748</v>
      </c>
      <c r="C3" s="122" t="s">
        <v>749</v>
      </c>
      <c r="D3" s="135" t="s">
        <v>750</v>
      </c>
      <c r="E3" s="135" t="s">
        <v>751</v>
      </c>
      <c r="F3" s="135" t="s">
        <v>752</v>
      </c>
      <c r="G3" s="123" t="s">
        <v>753</v>
      </c>
    </row>
    <row r="4" spans="1:7" ht="12" customHeight="1">
      <c r="A4" s="141" t="s">
        <v>671</v>
      </c>
      <c r="B4" s="141" t="s">
        <v>672</v>
      </c>
      <c r="C4" s="118"/>
      <c r="D4" s="130"/>
      <c r="E4" s="130"/>
      <c r="F4" s="131"/>
      <c r="G4" s="118"/>
    </row>
    <row r="5" spans="1:7" ht="13.7" customHeight="1">
      <c r="A5" s="130"/>
      <c r="B5" s="141" t="s">
        <v>673</v>
      </c>
      <c r="C5" s="119" t="s">
        <v>674</v>
      </c>
      <c r="D5" s="141" t="s">
        <v>675</v>
      </c>
      <c r="E5" s="141" t="s">
        <v>737</v>
      </c>
      <c r="F5" s="131"/>
      <c r="G5" s="118"/>
    </row>
    <row r="6" spans="1:7" ht="13.9" customHeight="1">
      <c r="A6" s="130"/>
      <c r="B6" s="141" t="s">
        <v>683</v>
      </c>
      <c r="C6" s="119" t="s">
        <v>684</v>
      </c>
      <c r="D6" s="141" t="s">
        <v>675</v>
      </c>
      <c r="E6" s="141" t="s">
        <v>838</v>
      </c>
      <c r="F6" s="131"/>
      <c r="G6" s="118"/>
    </row>
    <row r="7" spans="1:7" ht="12" customHeight="1">
      <c r="A7" s="130"/>
      <c r="B7" s="130"/>
      <c r="C7" s="118"/>
      <c r="D7" s="130"/>
      <c r="E7" s="141" t="s">
        <v>685</v>
      </c>
      <c r="F7" s="142"/>
      <c r="G7" s="118"/>
    </row>
    <row r="8" spans="1:7" ht="12" customHeight="1">
      <c r="A8" s="141" t="s">
        <v>686</v>
      </c>
      <c r="B8" s="141" t="s">
        <v>687</v>
      </c>
      <c r="C8" s="118"/>
      <c r="D8" s="130"/>
      <c r="E8" s="130"/>
      <c r="F8" s="131"/>
      <c r="G8" s="118"/>
    </row>
    <row r="9" spans="1:7" ht="13.7" customHeight="1">
      <c r="A9" s="130"/>
      <c r="B9" s="141" t="s">
        <v>1310</v>
      </c>
      <c r="C9" s="118"/>
      <c r="D9" s="141" t="s">
        <v>690</v>
      </c>
      <c r="E9" s="141" t="s">
        <v>780</v>
      </c>
      <c r="F9" s="131"/>
      <c r="G9" s="118"/>
    </row>
    <row r="10" spans="1:7" ht="12" customHeight="1">
      <c r="A10" s="130"/>
      <c r="B10" s="130"/>
      <c r="C10" s="118"/>
      <c r="D10" s="130"/>
      <c r="E10" s="141" t="s">
        <v>698</v>
      </c>
      <c r="F10" s="142"/>
      <c r="G10" s="118"/>
    </row>
    <row r="11" spans="1:7" ht="12" customHeight="1">
      <c r="A11" s="141" t="s">
        <v>699</v>
      </c>
      <c r="B11" s="141" t="s">
        <v>700</v>
      </c>
      <c r="C11" s="118"/>
      <c r="D11" s="130"/>
      <c r="E11" s="130"/>
      <c r="F11" s="131"/>
      <c r="G11" s="118"/>
    </row>
    <row r="12" spans="1:7" ht="12" customHeight="1">
      <c r="A12" s="130"/>
      <c r="B12" s="130"/>
      <c r="C12" s="118"/>
      <c r="D12" s="130"/>
      <c r="E12" s="130"/>
      <c r="F12" s="131"/>
      <c r="G12" s="118"/>
    </row>
    <row r="13" spans="1:7" ht="12" customHeight="1">
      <c r="A13" s="130"/>
      <c r="B13" s="130"/>
      <c r="C13" s="118"/>
      <c r="D13" s="130"/>
      <c r="E13" s="141" t="s">
        <v>701</v>
      </c>
      <c r="F13" s="142"/>
      <c r="G13" s="118"/>
    </row>
    <row r="14" spans="1:7" ht="12" customHeight="1">
      <c r="A14" s="130"/>
      <c r="B14" s="130"/>
      <c r="C14" s="118"/>
      <c r="D14" s="130"/>
      <c r="E14" s="130"/>
      <c r="F14" s="131"/>
      <c r="G14" s="118"/>
    </row>
    <row r="15" spans="1:7" ht="12" customHeight="1">
      <c r="A15" s="141" t="s">
        <v>702</v>
      </c>
      <c r="B15" s="141" t="s">
        <v>703</v>
      </c>
      <c r="C15" s="147"/>
      <c r="D15" s="147"/>
      <c r="E15" s="147"/>
      <c r="F15" s="142"/>
      <c r="G15" s="118"/>
    </row>
    <row r="16" spans="1:7" ht="12" customHeight="1">
      <c r="A16" s="141" t="s">
        <v>704</v>
      </c>
      <c r="B16" s="136" t="s">
        <v>843</v>
      </c>
      <c r="C16" s="137"/>
      <c r="D16" s="138"/>
      <c r="E16" s="141" t="s">
        <v>706</v>
      </c>
      <c r="F16" s="142"/>
      <c r="G16" s="118"/>
    </row>
    <row r="17" spans="1:7" ht="12" customHeight="1">
      <c r="A17" s="141" t="s">
        <v>707</v>
      </c>
      <c r="B17" s="141" t="s">
        <v>708</v>
      </c>
      <c r="C17" s="147"/>
      <c r="D17" s="147"/>
      <c r="E17" s="147"/>
      <c r="F17" s="142"/>
      <c r="G17" s="118"/>
    </row>
    <row r="18" spans="1:7" ht="12" customHeight="1">
      <c r="A18" s="119"/>
      <c r="B18" s="30"/>
      <c r="C18" s="30"/>
      <c r="D18" s="30"/>
      <c r="E18" s="30"/>
      <c r="F18" s="30"/>
      <c r="G18" s="28"/>
    </row>
    <row r="19" spans="1:7" ht="12" customHeight="1">
      <c r="A19" s="64" t="s">
        <v>2310</v>
      </c>
      <c r="B19" s="26"/>
      <c r="C19" s="30"/>
      <c r="D19" s="30"/>
      <c r="E19" s="30"/>
      <c r="F19" s="30"/>
      <c r="G19" s="28"/>
    </row>
    <row r="20" spans="1:7" ht="12" customHeight="1">
      <c r="A20" s="26"/>
      <c r="B20" s="26"/>
      <c r="C20" s="30"/>
      <c r="D20" s="30"/>
      <c r="E20" s="30"/>
      <c r="F20" s="30"/>
      <c r="G20" s="28"/>
    </row>
    <row r="21" spans="1:7" ht="34.9" customHeight="1">
      <c r="A21" s="6" t="s">
        <v>747</v>
      </c>
      <c r="B21" s="135" t="s">
        <v>748</v>
      </c>
      <c r="C21" s="135" t="s">
        <v>749</v>
      </c>
      <c r="D21" s="135" t="s">
        <v>750</v>
      </c>
      <c r="E21" s="135" t="s">
        <v>751</v>
      </c>
      <c r="F21" s="135" t="s">
        <v>752</v>
      </c>
      <c r="G21" s="7" t="s">
        <v>753</v>
      </c>
    </row>
    <row r="22" spans="1:7" ht="12" customHeight="1">
      <c r="A22" s="3" t="s">
        <v>671</v>
      </c>
      <c r="B22" s="141" t="s">
        <v>672</v>
      </c>
      <c r="C22" s="130"/>
      <c r="D22" s="130"/>
      <c r="E22" s="130"/>
      <c r="F22" s="130"/>
      <c r="G22" s="5"/>
    </row>
    <row r="23" spans="1:7" ht="13.9" customHeight="1">
      <c r="A23" s="5"/>
      <c r="B23" s="141" t="s">
        <v>673</v>
      </c>
      <c r="C23" s="141" t="s">
        <v>674</v>
      </c>
      <c r="D23" s="141" t="s">
        <v>675</v>
      </c>
      <c r="E23" s="141" t="s">
        <v>1199</v>
      </c>
      <c r="F23" s="130"/>
      <c r="G23" s="5"/>
    </row>
    <row r="24" spans="1:7" ht="13.7" customHeight="1">
      <c r="A24" s="5"/>
      <c r="B24" s="141" t="s">
        <v>1311</v>
      </c>
      <c r="C24" s="141" t="s">
        <v>678</v>
      </c>
      <c r="D24" s="141" t="s">
        <v>675</v>
      </c>
      <c r="E24" s="141" t="s">
        <v>694</v>
      </c>
      <c r="F24" s="130"/>
      <c r="G24" s="5"/>
    </row>
    <row r="25" spans="1:7" ht="13.9" customHeight="1">
      <c r="A25" s="5"/>
      <c r="B25" s="141" t="s">
        <v>736</v>
      </c>
      <c r="C25" s="141" t="s">
        <v>681</v>
      </c>
      <c r="D25" s="141" t="s">
        <v>675</v>
      </c>
      <c r="E25" s="141" t="s">
        <v>858</v>
      </c>
      <c r="F25" s="130"/>
      <c r="G25" s="5"/>
    </row>
    <row r="26" spans="1:7" ht="13.7" customHeight="1">
      <c r="A26" s="5"/>
      <c r="B26" s="141" t="s">
        <v>683</v>
      </c>
      <c r="C26" s="141" t="s">
        <v>684</v>
      </c>
      <c r="D26" s="141" t="s">
        <v>675</v>
      </c>
      <c r="E26" s="141" t="s">
        <v>823</v>
      </c>
      <c r="F26" s="130"/>
      <c r="G26" s="5"/>
    </row>
    <row r="27" spans="1:7" ht="12" customHeight="1">
      <c r="A27" s="5"/>
      <c r="B27" s="130"/>
      <c r="C27" s="130"/>
      <c r="D27" s="130"/>
      <c r="E27" s="141" t="s">
        <v>685</v>
      </c>
      <c r="F27" s="147"/>
      <c r="G27" s="5"/>
    </row>
    <row r="28" spans="1:7" ht="12" customHeight="1">
      <c r="A28" s="3" t="s">
        <v>686</v>
      </c>
      <c r="B28" s="141" t="s">
        <v>687</v>
      </c>
      <c r="C28" s="132"/>
      <c r="D28" s="130"/>
      <c r="E28" s="130"/>
      <c r="F28" s="130"/>
      <c r="G28" s="5"/>
    </row>
    <row r="29" spans="1:7" ht="13.7" customHeight="1">
      <c r="A29" s="5"/>
      <c r="B29" s="141" t="s">
        <v>1312</v>
      </c>
      <c r="C29" s="132"/>
      <c r="D29" s="141" t="s">
        <v>690</v>
      </c>
      <c r="E29" s="141" t="s">
        <v>743</v>
      </c>
      <c r="F29" s="130"/>
      <c r="G29" s="5"/>
    </row>
    <row r="30" spans="1:7" ht="13.9" customHeight="1">
      <c r="A30" s="5"/>
      <c r="B30" s="141" t="s">
        <v>1313</v>
      </c>
      <c r="C30" s="132"/>
      <c r="D30" s="141" t="s">
        <v>690</v>
      </c>
      <c r="E30" s="141" t="s">
        <v>737</v>
      </c>
      <c r="F30" s="130"/>
      <c r="G30" s="5"/>
    </row>
    <row r="31" spans="1:7" ht="13.7" customHeight="1">
      <c r="A31" s="5"/>
      <c r="B31" s="141" t="s">
        <v>1314</v>
      </c>
      <c r="C31" s="132"/>
      <c r="D31" s="141" t="s">
        <v>690</v>
      </c>
      <c r="E31" s="141" t="s">
        <v>1097</v>
      </c>
      <c r="F31" s="130"/>
      <c r="G31" s="5"/>
    </row>
    <row r="32" spans="1:7" ht="13.7" customHeight="1">
      <c r="A32" s="5"/>
      <c r="B32" s="141" t="s">
        <v>1315</v>
      </c>
      <c r="C32" s="132"/>
      <c r="D32" s="141" t="s">
        <v>690</v>
      </c>
      <c r="E32" s="141" t="s">
        <v>1056</v>
      </c>
      <c r="F32" s="130"/>
      <c r="G32" s="5"/>
    </row>
    <row r="33" spans="1:7" ht="13.9" customHeight="1">
      <c r="A33" s="5"/>
      <c r="B33" s="156" t="s">
        <v>1316</v>
      </c>
      <c r="C33" s="132"/>
      <c r="D33" s="141" t="s">
        <v>731</v>
      </c>
      <c r="E33" s="141" t="s">
        <v>716</v>
      </c>
      <c r="F33" s="130"/>
      <c r="G33" s="5"/>
    </row>
    <row r="34" spans="1:7" ht="13.7" customHeight="1">
      <c r="A34" s="5"/>
      <c r="B34" s="156" t="s">
        <v>1317</v>
      </c>
      <c r="C34" s="132"/>
      <c r="D34" s="141" t="s">
        <v>690</v>
      </c>
      <c r="E34" s="141" t="s">
        <v>746</v>
      </c>
      <c r="F34" s="130"/>
      <c r="G34" s="5"/>
    </row>
    <row r="35" spans="1:7" ht="13.7" customHeight="1">
      <c r="A35" s="5"/>
      <c r="B35" s="156" t="s">
        <v>1318</v>
      </c>
      <c r="C35" s="132"/>
      <c r="D35" s="141" t="s">
        <v>710</v>
      </c>
      <c r="E35" s="141" t="s">
        <v>1290</v>
      </c>
      <c r="F35" s="130"/>
      <c r="G35" s="5"/>
    </row>
    <row r="36" spans="1:7" ht="12" customHeight="1">
      <c r="A36" s="5"/>
      <c r="B36" s="130"/>
      <c r="C36" s="132"/>
      <c r="D36" s="130"/>
      <c r="E36" s="141" t="s">
        <v>698</v>
      </c>
      <c r="F36" s="147"/>
      <c r="G36" s="5"/>
    </row>
    <row r="37" spans="1:7" ht="12" customHeight="1">
      <c r="A37" s="3" t="s">
        <v>699</v>
      </c>
      <c r="B37" s="141" t="s">
        <v>700</v>
      </c>
      <c r="C37" s="132"/>
      <c r="D37" s="130"/>
      <c r="E37" s="130"/>
      <c r="F37" s="130"/>
      <c r="G37" s="5"/>
    </row>
    <row r="38" spans="1:7" ht="12" customHeight="1">
      <c r="A38" s="5"/>
      <c r="B38" s="130"/>
      <c r="C38" s="132"/>
      <c r="D38" s="130"/>
      <c r="E38" s="130"/>
      <c r="F38" s="130"/>
      <c r="G38" s="5"/>
    </row>
    <row r="39" spans="1:7" ht="12" customHeight="1">
      <c r="A39" s="5"/>
      <c r="B39" s="130"/>
      <c r="C39" s="118"/>
      <c r="D39" s="118"/>
      <c r="E39" s="141" t="s">
        <v>701</v>
      </c>
      <c r="F39" s="142"/>
      <c r="G39" s="5"/>
    </row>
    <row r="40" spans="1:7" ht="12" customHeight="1">
      <c r="A40" s="5"/>
      <c r="B40" s="130"/>
      <c r="C40" s="118"/>
      <c r="D40" s="118"/>
      <c r="E40" s="118"/>
      <c r="F40" s="118"/>
      <c r="G40" s="5"/>
    </row>
    <row r="41" spans="1:7" ht="12" customHeight="1">
      <c r="A41" s="3" t="s">
        <v>702</v>
      </c>
      <c r="B41" s="141" t="s">
        <v>703</v>
      </c>
      <c r="C41" s="147"/>
      <c r="D41" s="147"/>
      <c r="E41" s="147"/>
      <c r="F41" s="142"/>
      <c r="G41" s="5"/>
    </row>
    <row r="42" spans="1:7" ht="12" customHeight="1">
      <c r="A42" s="3" t="s">
        <v>704</v>
      </c>
      <c r="B42" s="136" t="s">
        <v>843</v>
      </c>
      <c r="C42" s="137"/>
      <c r="D42" s="138"/>
      <c r="E42" s="141" t="s">
        <v>706</v>
      </c>
      <c r="F42" s="142"/>
      <c r="G42" s="5"/>
    </row>
    <row r="43" spans="1:7" ht="12.2" customHeight="1">
      <c r="A43" s="3" t="s">
        <v>707</v>
      </c>
      <c r="B43" s="141" t="s">
        <v>708</v>
      </c>
      <c r="C43" s="147"/>
      <c r="D43" s="147"/>
      <c r="E43" s="147"/>
      <c r="F43" s="142"/>
      <c r="G43" s="5"/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>
  <sheetPr codeName="Sheet125"/>
  <dimension ref="A1:G45"/>
  <sheetViews>
    <sheetView topLeftCell="A25" workbookViewId="0">
      <selection sqref="A1:G45"/>
    </sheetView>
  </sheetViews>
  <sheetFormatPr defaultRowHeight="15"/>
  <cols>
    <col min="1" max="1" width="5.28515625" customWidth="1"/>
    <col min="2" max="2" width="21.5703125" customWidth="1"/>
    <col min="3" max="3" width="7" customWidth="1"/>
    <col min="4" max="4" width="4" customWidth="1"/>
    <col min="5" max="5" width="23.85546875" customWidth="1"/>
    <col min="6" max="6" width="13.140625" customWidth="1"/>
    <col min="7" max="7" width="16" customWidth="1"/>
  </cols>
  <sheetData>
    <row r="1" spans="1:7">
      <c r="A1" s="71" t="s">
        <v>2311</v>
      </c>
    </row>
    <row r="3" spans="1:7" ht="34.9" customHeight="1">
      <c r="A3" s="122" t="s">
        <v>747</v>
      </c>
      <c r="B3" s="135" t="s">
        <v>748</v>
      </c>
      <c r="C3" s="135" t="s">
        <v>749</v>
      </c>
      <c r="D3" s="135" t="s">
        <v>750</v>
      </c>
      <c r="E3" s="135" t="s">
        <v>751</v>
      </c>
      <c r="F3" s="135" t="s">
        <v>752</v>
      </c>
      <c r="G3" s="123" t="s">
        <v>753</v>
      </c>
    </row>
    <row r="4" spans="1:7" ht="12" customHeight="1">
      <c r="A4" s="119" t="s">
        <v>671</v>
      </c>
      <c r="B4" s="141" t="s">
        <v>672</v>
      </c>
      <c r="C4" s="130"/>
      <c r="D4" s="130"/>
      <c r="E4" s="130"/>
      <c r="F4" s="130"/>
      <c r="G4" s="118"/>
    </row>
    <row r="5" spans="1:7" ht="13.9" customHeight="1">
      <c r="A5" s="118"/>
      <c r="B5" s="141" t="s">
        <v>673</v>
      </c>
      <c r="C5" s="141" t="s">
        <v>674</v>
      </c>
      <c r="D5" s="141" t="s">
        <v>675</v>
      </c>
      <c r="E5" s="141" t="s">
        <v>1199</v>
      </c>
      <c r="F5" s="130"/>
      <c r="G5" s="118"/>
    </row>
    <row r="6" spans="1:7" ht="13.7" customHeight="1">
      <c r="A6" s="118"/>
      <c r="B6" s="141" t="s">
        <v>1311</v>
      </c>
      <c r="C6" s="141" t="s">
        <v>678</v>
      </c>
      <c r="D6" s="141" t="s">
        <v>675</v>
      </c>
      <c r="E6" s="141" t="s">
        <v>821</v>
      </c>
      <c r="F6" s="130"/>
      <c r="G6" s="118"/>
    </row>
    <row r="7" spans="1:7" ht="13.7" customHeight="1">
      <c r="A7" s="118"/>
      <c r="B7" s="141" t="s">
        <v>736</v>
      </c>
      <c r="C7" s="141" t="s">
        <v>681</v>
      </c>
      <c r="D7" s="141" t="s">
        <v>675</v>
      </c>
      <c r="E7" s="141" t="s">
        <v>765</v>
      </c>
      <c r="F7" s="130"/>
      <c r="G7" s="118"/>
    </row>
    <row r="8" spans="1:7" ht="13.9" customHeight="1">
      <c r="A8" s="118"/>
      <c r="B8" s="141" t="s">
        <v>683</v>
      </c>
      <c r="C8" s="141" t="s">
        <v>684</v>
      </c>
      <c r="D8" s="141" t="s">
        <v>675</v>
      </c>
      <c r="E8" s="141" t="s">
        <v>823</v>
      </c>
      <c r="F8" s="130"/>
      <c r="G8" s="118"/>
    </row>
    <row r="9" spans="1:7" ht="12" customHeight="1">
      <c r="A9" s="118"/>
      <c r="B9" s="130"/>
      <c r="C9" s="150"/>
      <c r="D9" s="130"/>
      <c r="E9" s="141" t="s">
        <v>685</v>
      </c>
      <c r="F9" s="147"/>
      <c r="G9" s="118"/>
    </row>
    <row r="10" spans="1:7" ht="12" customHeight="1">
      <c r="A10" s="119" t="s">
        <v>686</v>
      </c>
      <c r="B10" s="141" t="s">
        <v>687</v>
      </c>
      <c r="C10" s="150"/>
      <c r="D10" s="130"/>
      <c r="E10" s="130"/>
      <c r="F10" s="130"/>
      <c r="G10" s="118"/>
    </row>
    <row r="11" spans="1:7" ht="13.7" customHeight="1">
      <c r="A11" s="118"/>
      <c r="B11" s="141" t="s">
        <v>1312</v>
      </c>
      <c r="C11" s="150"/>
      <c r="D11" s="141" t="s">
        <v>690</v>
      </c>
      <c r="E11" s="141" t="s">
        <v>743</v>
      </c>
      <c r="F11" s="130"/>
      <c r="G11" s="118"/>
    </row>
    <row r="12" spans="1:7" ht="13.7" customHeight="1">
      <c r="A12" s="118"/>
      <c r="B12" s="141" t="s">
        <v>1313</v>
      </c>
      <c r="C12" s="150"/>
      <c r="D12" s="141" t="s">
        <v>690</v>
      </c>
      <c r="E12" s="141" t="s">
        <v>737</v>
      </c>
      <c r="F12" s="130"/>
      <c r="G12" s="118"/>
    </row>
    <row r="13" spans="1:7" ht="13.9" customHeight="1">
      <c r="A13" s="118"/>
      <c r="B13" s="141" t="s">
        <v>1314</v>
      </c>
      <c r="C13" s="150"/>
      <c r="D13" s="141" t="s">
        <v>690</v>
      </c>
      <c r="E13" s="141" t="s">
        <v>1097</v>
      </c>
      <c r="F13" s="130"/>
      <c r="G13" s="118"/>
    </row>
    <row r="14" spans="1:7" ht="13.7" customHeight="1">
      <c r="A14" s="118"/>
      <c r="B14" s="141" t="s">
        <v>1315</v>
      </c>
      <c r="C14" s="150"/>
      <c r="D14" s="141" t="s">
        <v>690</v>
      </c>
      <c r="E14" s="141" t="s">
        <v>1076</v>
      </c>
      <c r="F14" s="130"/>
      <c r="G14" s="118"/>
    </row>
    <row r="15" spans="1:7" ht="13.7" customHeight="1">
      <c r="A15" s="118"/>
      <c r="B15" s="156" t="s">
        <v>1316</v>
      </c>
      <c r="C15" s="150"/>
      <c r="D15" s="141" t="s">
        <v>731</v>
      </c>
      <c r="E15" s="141" t="s">
        <v>716</v>
      </c>
      <c r="F15" s="130"/>
      <c r="G15" s="118"/>
    </row>
    <row r="16" spans="1:7" ht="13.9" customHeight="1">
      <c r="A16" s="118"/>
      <c r="B16" s="156" t="s">
        <v>1317</v>
      </c>
      <c r="C16" s="150"/>
      <c r="D16" s="141" t="s">
        <v>690</v>
      </c>
      <c r="E16" s="141" t="s">
        <v>746</v>
      </c>
      <c r="F16" s="130"/>
      <c r="G16" s="118"/>
    </row>
    <row r="17" spans="1:7" ht="13.7" customHeight="1">
      <c r="A17" s="118"/>
      <c r="B17" s="156" t="s">
        <v>1318</v>
      </c>
      <c r="C17" s="150"/>
      <c r="D17" s="141" t="s">
        <v>710</v>
      </c>
      <c r="E17" s="141" t="s">
        <v>1290</v>
      </c>
      <c r="F17" s="133"/>
      <c r="G17" s="118"/>
    </row>
    <row r="18" spans="1:7" ht="12" customHeight="1">
      <c r="A18" s="118"/>
      <c r="B18" s="130"/>
      <c r="C18" s="150"/>
      <c r="D18" s="130"/>
      <c r="E18" s="141" t="s">
        <v>698</v>
      </c>
      <c r="F18" s="148"/>
      <c r="G18" s="118"/>
    </row>
    <row r="19" spans="1:7" ht="12" customHeight="1">
      <c r="A19" s="119" t="s">
        <v>699</v>
      </c>
      <c r="B19" s="141" t="s">
        <v>700</v>
      </c>
      <c r="C19" s="150"/>
      <c r="D19" s="130"/>
      <c r="E19" s="130"/>
      <c r="F19" s="133"/>
      <c r="G19" s="118"/>
    </row>
    <row r="20" spans="1:7" ht="12" customHeight="1">
      <c r="A20" s="118"/>
      <c r="B20" s="130"/>
      <c r="C20" s="150"/>
      <c r="D20" s="130"/>
      <c r="E20" s="130"/>
      <c r="F20" s="133"/>
      <c r="G20" s="118"/>
    </row>
    <row r="21" spans="1:7" ht="12" customHeight="1">
      <c r="A21" s="118"/>
      <c r="B21" s="130"/>
      <c r="C21" s="150"/>
      <c r="D21" s="130"/>
      <c r="E21" s="141" t="s">
        <v>701</v>
      </c>
      <c r="F21" s="148"/>
      <c r="G21" s="118"/>
    </row>
    <row r="22" spans="1:7" ht="12" customHeight="1">
      <c r="A22" s="118"/>
      <c r="B22" s="130"/>
      <c r="C22" s="150"/>
      <c r="D22" s="130"/>
      <c r="E22" s="130"/>
      <c r="F22" s="133"/>
      <c r="G22" s="118"/>
    </row>
    <row r="23" spans="1:7" ht="12" customHeight="1">
      <c r="A23" s="119" t="s">
        <v>702</v>
      </c>
      <c r="B23" s="141" t="s">
        <v>703</v>
      </c>
      <c r="C23" s="151"/>
      <c r="D23" s="147"/>
      <c r="E23" s="147"/>
      <c r="F23" s="148"/>
      <c r="G23" s="118"/>
    </row>
    <row r="24" spans="1:7" ht="12" customHeight="1">
      <c r="A24" s="119" t="s">
        <v>704</v>
      </c>
      <c r="B24" s="136" t="s">
        <v>843</v>
      </c>
      <c r="C24" s="137"/>
      <c r="D24" s="137"/>
      <c r="E24" s="141" t="s">
        <v>706</v>
      </c>
      <c r="F24" s="148"/>
      <c r="G24" s="118"/>
    </row>
    <row r="25" spans="1:7" ht="12" customHeight="1">
      <c r="A25" s="119" t="s">
        <v>707</v>
      </c>
      <c r="B25" s="141" t="s">
        <v>708</v>
      </c>
      <c r="C25" s="147"/>
      <c r="D25" s="147"/>
      <c r="E25" s="147"/>
      <c r="F25" s="148"/>
      <c r="G25" s="118"/>
    </row>
    <row r="26" spans="1:7" ht="12" customHeight="1">
      <c r="A26" s="143"/>
      <c r="B26" s="143"/>
      <c r="C26" s="143"/>
      <c r="D26" s="143"/>
      <c r="E26" s="143"/>
      <c r="F26" s="143"/>
      <c r="G26" s="144"/>
    </row>
    <row r="27" spans="1:7" ht="12" customHeight="1">
      <c r="A27" s="158" t="s">
        <v>2312</v>
      </c>
      <c r="B27" s="68"/>
      <c r="C27" s="68"/>
      <c r="D27" s="68"/>
      <c r="E27" s="68"/>
      <c r="F27" s="68"/>
      <c r="G27" s="66"/>
    </row>
    <row r="28" spans="1:7" ht="12" customHeight="1">
      <c r="A28" s="145"/>
      <c r="B28" s="145"/>
      <c r="C28" s="145"/>
      <c r="D28" s="145"/>
      <c r="E28" s="145"/>
      <c r="F28" s="145"/>
      <c r="G28" s="140"/>
    </row>
    <row r="29" spans="1:7" ht="35.1" customHeight="1">
      <c r="A29" s="135" t="s">
        <v>747</v>
      </c>
      <c r="B29" s="135" t="s">
        <v>748</v>
      </c>
      <c r="C29" s="122" t="s">
        <v>749</v>
      </c>
      <c r="D29" s="135" t="s">
        <v>750</v>
      </c>
      <c r="E29" s="135" t="s">
        <v>751</v>
      </c>
      <c r="F29" s="153" t="s">
        <v>752</v>
      </c>
      <c r="G29" s="123" t="s">
        <v>753</v>
      </c>
    </row>
    <row r="30" spans="1:7" ht="12" customHeight="1">
      <c r="A30" s="141" t="s">
        <v>671</v>
      </c>
      <c r="B30" s="141" t="s">
        <v>672</v>
      </c>
      <c r="C30" s="118"/>
      <c r="D30" s="130"/>
      <c r="E30" s="130"/>
      <c r="F30" s="133"/>
      <c r="G30" s="131"/>
    </row>
    <row r="31" spans="1:7" ht="13.7" customHeight="1">
      <c r="A31" s="130"/>
      <c r="B31" s="141" t="s">
        <v>673</v>
      </c>
      <c r="C31" s="119" t="s">
        <v>674</v>
      </c>
      <c r="D31" s="141" t="s">
        <v>675</v>
      </c>
      <c r="E31" s="141" t="s">
        <v>1201</v>
      </c>
      <c r="F31" s="133"/>
      <c r="G31" s="131"/>
    </row>
    <row r="32" spans="1:7" ht="13.9" customHeight="1">
      <c r="A32" s="130"/>
      <c r="B32" s="141" t="s">
        <v>1311</v>
      </c>
      <c r="C32" s="119" t="s">
        <v>678</v>
      </c>
      <c r="D32" s="141" t="s">
        <v>675</v>
      </c>
      <c r="E32" s="141" t="s">
        <v>1319</v>
      </c>
      <c r="F32" s="133"/>
      <c r="G32" s="131"/>
    </row>
    <row r="33" spans="1:7" ht="13.7" customHeight="1">
      <c r="A33" s="130"/>
      <c r="B33" s="141" t="s">
        <v>736</v>
      </c>
      <c r="C33" s="119" t="s">
        <v>681</v>
      </c>
      <c r="D33" s="141" t="s">
        <v>675</v>
      </c>
      <c r="E33" s="141" t="s">
        <v>1319</v>
      </c>
      <c r="F33" s="133"/>
      <c r="G33" s="131"/>
    </row>
    <row r="34" spans="1:7" ht="13.7" customHeight="1">
      <c r="A34" s="130"/>
      <c r="B34" s="141" t="s">
        <v>683</v>
      </c>
      <c r="C34" s="119" t="s">
        <v>684</v>
      </c>
      <c r="D34" s="141" t="s">
        <v>675</v>
      </c>
      <c r="E34" s="141" t="s">
        <v>823</v>
      </c>
      <c r="F34" s="133"/>
      <c r="G34" s="131"/>
    </row>
    <row r="35" spans="1:7" ht="12" customHeight="1">
      <c r="A35" s="130"/>
      <c r="B35" s="130"/>
      <c r="C35" s="118"/>
      <c r="D35" s="130"/>
      <c r="E35" s="141" t="s">
        <v>685</v>
      </c>
      <c r="F35" s="148"/>
      <c r="G35" s="131"/>
    </row>
    <row r="36" spans="1:7" ht="12" customHeight="1">
      <c r="A36" s="141" t="s">
        <v>686</v>
      </c>
      <c r="B36" s="141" t="s">
        <v>687</v>
      </c>
      <c r="C36" s="118"/>
      <c r="D36" s="130"/>
      <c r="E36" s="130"/>
      <c r="F36" s="133"/>
      <c r="G36" s="131"/>
    </row>
    <row r="37" spans="1:7" ht="13.9" customHeight="1">
      <c r="A37" s="130"/>
      <c r="B37" s="141" t="s">
        <v>1320</v>
      </c>
      <c r="C37" s="118"/>
      <c r="D37" s="141" t="s">
        <v>863</v>
      </c>
      <c r="E37" s="141" t="s">
        <v>1072</v>
      </c>
      <c r="F37" s="133"/>
      <c r="G37" s="131"/>
    </row>
    <row r="38" spans="1:7" ht="12" customHeight="1">
      <c r="A38" s="130"/>
      <c r="B38" s="130"/>
      <c r="C38" s="118"/>
      <c r="D38" s="130"/>
      <c r="E38" s="141" t="s">
        <v>698</v>
      </c>
      <c r="F38" s="148"/>
      <c r="G38" s="131"/>
    </row>
    <row r="39" spans="1:7" ht="12" customHeight="1">
      <c r="A39" s="141" t="s">
        <v>699</v>
      </c>
      <c r="B39" s="141" t="s">
        <v>700</v>
      </c>
      <c r="C39" s="118"/>
      <c r="D39" s="130"/>
      <c r="E39" s="130"/>
      <c r="F39" s="133"/>
      <c r="G39" s="131"/>
    </row>
    <row r="40" spans="1:7" ht="12" customHeight="1">
      <c r="A40" s="130"/>
      <c r="B40" s="130"/>
      <c r="C40" s="118"/>
      <c r="D40" s="130"/>
      <c r="E40" s="130"/>
      <c r="F40" s="133"/>
      <c r="G40" s="131"/>
    </row>
    <row r="41" spans="1:7" ht="12" customHeight="1">
      <c r="A41" s="130"/>
      <c r="B41" s="130"/>
      <c r="C41" s="118"/>
      <c r="D41" s="130"/>
      <c r="E41" s="141" t="s">
        <v>701</v>
      </c>
      <c r="F41" s="148"/>
      <c r="G41" s="131"/>
    </row>
    <row r="42" spans="1:7" ht="12" customHeight="1">
      <c r="A42" s="130"/>
      <c r="B42" s="130"/>
      <c r="C42" s="118"/>
      <c r="D42" s="130"/>
      <c r="E42" s="130"/>
      <c r="F42" s="133"/>
      <c r="G42" s="131"/>
    </row>
    <row r="43" spans="1:7" ht="12" customHeight="1">
      <c r="A43" s="141" t="s">
        <v>702</v>
      </c>
      <c r="B43" s="141" t="s">
        <v>703</v>
      </c>
      <c r="C43" s="147"/>
      <c r="D43" s="147"/>
      <c r="E43" s="147"/>
      <c r="F43" s="148"/>
      <c r="G43" s="131"/>
    </row>
    <row r="44" spans="1:7" ht="12" customHeight="1">
      <c r="A44" s="141" t="s">
        <v>704</v>
      </c>
      <c r="B44" s="136" t="s">
        <v>843</v>
      </c>
      <c r="C44" s="137"/>
      <c r="D44" s="137"/>
      <c r="E44" s="141" t="s">
        <v>706</v>
      </c>
      <c r="F44" s="148"/>
      <c r="G44" s="131"/>
    </row>
    <row r="45" spans="1:7" ht="12" customHeight="1">
      <c r="A45" s="141" t="s">
        <v>707</v>
      </c>
      <c r="B45" s="141" t="s">
        <v>708</v>
      </c>
      <c r="C45" s="147"/>
      <c r="D45" s="147"/>
      <c r="E45" s="147"/>
      <c r="F45" s="148"/>
      <c r="G45" s="131"/>
    </row>
  </sheetData>
  <pageMargins left="0.7" right="0.7" top="0.75" bottom="0.75" header="0.3" footer="0.3"/>
  <pageSetup orientation="portrait" horizontalDpi="360" verticalDpi="360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 codeName="Sheet126"/>
  <dimension ref="A1:G39"/>
  <sheetViews>
    <sheetView topLeftCell="A22"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2313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1201</v>
      </c>
      <c r="F5" s="5"/>
      <c r="G5" s="5"/>
    </row>
    <row r="6" spans="1:7" ht="13.9" customHeight="1">
      <c r="A6" s="5"/>
      <c r="B6" s="3" t="s">
        <v>1311</v>
      </c>
      <c r="C6" s="3" t="s">
        <v>678</v>
      </c>
      <c r="D6" s="3" t="s">
        <v>675</v>
      </c>
      <c r="E6" s="3" t="s">
        <v>1197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987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1321</v>
      </c>
      <c r="C11" s="5"/>
      <c r="D11" s="3" t="s">
        <v>863</v>
      </c>
      <c r="E11" s="3" t="s">
        <v>737</v>
      </c>
      <c r="F11" s="5"/>
      <c r="G11" s="5"/>
    </row>
    <row r="12" spans="1:7" ht="13.7" customHeight="1">
      <c r="A12" s="5"/>
      <c r="B12" s="3" t="s">
        <v>1322</v>
      </c>
      <c r="C12" s="5"/>
      <c r="D12" s="3" t="s">
        <v>863</v>
      </c>
      <c r="E12" s="3" t="s">
        <v>1323</v>
      </c>
      <c r="F12" s="5"/>
      <c r="G12" s="5"/>
    </row>
    <row r="13" spans="1:7" ht="13.9" customHeight="1">
      <c r="A13" s="5"/>
      <c r="B13" s="3" t="s">
        <v>1318</v>
      </c>
      <c r="C13" s="5"/>
      <c r="D13" s="3" t="s">
        <v>710</v>
      </c>
      <c r="E13" s="3" t="s">
        <v>742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3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3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58"/>
      <c r="B22" s="59"/>
      <c r="C22" s="59"/>
      <c r="D22" s="59"/>
      <c r="E22" s="59"/>
      <c r="F22" s="59"/>
      <c r="G22" s="57"/>
    </row>
    <row r="23" spans="1:7" ht="12" customHeight="1">
      <c r="A23" s="64" t="s">
        <v>2314</v>
      </c>
      <c r="B23" s="59"/>
      <c r="C23" s="59"/>
      <c r="D23" s="59"/>
      <c r="E23" s="59"/>
      <c r="F23" s="59"/>
      <c r="G23" s="57"/>
    </row>
    <row r="24" spans="1:7" ht="12" customHeight="1">
      <c r="A24" s="58"/>
      <c r="B24" s="59"/>
      <c r="C24" s="59"/>
      <c r="D24" s="59"/>
      <c r="E24" s="59"/>
      <c r="F24" s="59"/>
      <c r="G24" s="57"/>
    </row>
    <row r="25" spans="1:7" ht="35.1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3" t="s">
        <v>671</v>
      </c>
      <c r="B26" s="3" t="s">
        <v>672</v>
      </c>
      <c r="C26" s="5"/>
      <c r="D26" s="5"/>
      <c r="E26" s="5"/>
      <c r="F26" s="5"/>
      <c r="G26" s="5"/>
    </row>
    <row r="27" spans="1:7" ht="13.7" customHeight="1">
      <c r="A27" s="5"/>
      <c r="B27" s="3" t="s">
        <v>673</v>
      </c>
      <c r="C27" s="3" t="s">
        <v>674</v>
      </c>
      <c r="D27" s="3" t="s">
        <v>675</v>
      </c>
      <c r="E27" s="3" t="s">
        <v>715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3" t="s">
        <v>675</v>
      </c>
      <c r="E28" s="3" t="s">
        <v>858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1324</v>
      </c>
      <c r="C31" s="5"/>
      <c r="D31" s="3" t="s">
        <v>863</v>
      </c>
      <c r="E31" s="3" t="s">
        <v>1076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4:F14"/>
    <mergeCell ref="E17:F17"/>
    <mergeCell ref="B19:F19"/>
    <mergeCell ref="B20:D20"/>
    <mergeCell ref="E20:F20"/>
    <mergeCell ref="B38:D38"/>
    <mergeCell ref="E38:F38"/>
    <mergeCell ref="B39:F39"/>
    <mergeCell ref="B21:F21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>
  <sheetPr codeName="Sheet127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2315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1325</v>
      </c>
      <c r="F5" s="5"/>
      <c r="G5" s="5"/>
    </row>
    <row r="6" spans="1:7" ht="13.9" customHeight="1">
      <c r="A6" s="5"/>
      <c r="B6" s="3" t="s">
        <v>1311</v>
      </c>
      <c r="C6" s="3" t="s">
        <v>678</v>
      </c>
      <c r="D6" s="3" t="s">
        <v>675</v>
      </c>
      <c r="E6" s="3" t="s">
        <v>1325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987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1326</v>
      </c>
      <c r="C11" s="5"/>
      <c r="D11" s="3" t="s">
        <v>863</v>
      </c>
      <c r="E11" s="3" t="s">
        <v>737</v>
      </c>
      <c r="F11" s="5"/>
      <c r="G11" s="5"/>
    </row>
    <row r="12" spans="1:7" ht="13.7" customHeight="1">
      <c r="A12" s="5"/>
      <c r="B12" s="3" t="s">
        <v>1327</v>
      </c>
      <c r="C12" s="5"/>
      <c r="D12" s="3" t="s">
        <v>690</v>
      </c>
      <c r="E12" s="3" t="s">
        <v>738</v>
      </c>
      <c r="F12" s="5"/>
      <c r="G12" s="5"/>
    </row>
    <row r="13" spans="1:7" ht="13.9" customHeight="1">
      <c r="A13" s="5"/>
      <c r="B13" s="3" t="s">
        <v>1318</v>
      </c>
      <c r="C13" s="5"/>
      <c r="D13" s="3" t="s">
        <v>710</v>
      </c>
      <c r="E13" s="3" t="s">
        <v>715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3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3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58"/>
      <c r="B22" s="59"/>
      <c r="C22" s="59"/>
      <c r="D22" s="59"/>
      <c r="E22" s="59"/>
      <c r="F22" s="59"/>
      <c r="G22" s="57"/>
    </row>
    <row r="23" spans="1:7" ht="12" customHeight="1">
      <c r="A23" s="71" t="s">
        <v>2316</v>
      </c>
      <c r="B23" s="59"/>
      <c r="C23" s="59"/>
      <c r="D23" s="59"/>
      <c r="E23" s="59"/>
      <c r="F23" s="59"/>
      <c r="G23" s="57"/>
    </row>
    <row r="24" spans="1:7" ht="12" customHeight="1">
      <c r="A24" s="58"/>
      <c r="B24" s="59"/>
      <c r="C24" s="59"/>
      <c r="D24" s="59"/>
      <c r="E24" s="59"/>
      <c r="F24" s="59"/>
      <c r="G24" s="57"/>
    </row>
    <row r="25" spans="1:7" ht="35.1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3" t="s">
        <v>671</v>
      </c>
      <c r="B26" s="3" t="s">
        <v>672</v>
      </c>
      <c r="C26" s="5"/>
      <c r="D26" s="5"/>
      <c r="E26" s="5"/>
      <c r="F26" s="5"/>
      <c r="G26" s="5"/>
    </row>
    <row r="27" spans="1:7" ht="13.7" customHeight="1">
      <c r="A27" s="5"/>
      <c r="B27" s="3" t="s">
        <v>673</v>
      </c>
      <c r="C27" s="3" t="s">
        <v>674</v>
      </c>
      <c r="D27" s="3" t="s">
        <v>675</v>
      </c>
      <c r="E27" s="3" t="s">
        <v>718</v>
      </c>
      <c r="F27" s="5"/>
      <c r="G27" s="5"/>
    </row>
    <row r="28" spans="1:7" ht="13.9" customHeight="1">
      <c r="A28" s="5"/>
      <c r="B28" s="3" t="s">
        <v>1311</v>
      </c>
      <c r="C28" s="3" t="s">
        <v>678</v>
      </c>
      <c r="D28" s="3" t="s">
        <v>675</v>
      </c>
      <c r="E28" s="3" t="s">
        <v>1319</v>
      </c>
      <c r="F28" s="5"/>
      <c r="G28" s="5"/>
    </row>
    <row r="29" spans="1:7" ht="13.7" customHeight="1">
      <c r="A29" s="5"/>
      <c r="B29" s="3" t="s">
        <v>736</v>
      </c>
      <c r="C29" s="3" t="s">
        <v>681</v>
      </c>
      <c r="D29" s="3" t="s">
        <v>675</v>
      </c>
      <c r="E29" s="3" t="s">
        <v>1328</v>
      </c>
      <c r="F29" s="5"/>
      <c r="G29" s="5"/>
    </row>
    <row r="30" spans="1:7" ht="13.7" customHeight="1">
      <c r="A30" s="5"/>
      <c r="B30" s="3" t="s">
        <v>683</v>
      </c>
      <c r="C30" s="3" t="s">
        <v>684</v>
      </c>
      <c r="D30" s="3" t="s">
        <v>675</v>
      </c>
      <c r="E30" s="3" t="s">
        <v>823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3" t="s">
        <v>686</v>
      </c>
      <c r="B32" s="3" t="s">
        <v>687</v>
      </c>
      <c r="C32" s="5"/>
      <c r="D32" s="5"/>
      <c r="E32" s="5"/>
      <c r="F32" s="5"/>
      <c r="G32" s="5"/>
    </row>
    <row r="33" spans="1:7" ht="13.9" customHeight="1">
      <c r="A33" s="5"/>
      <c r="B33" s="3" t="s">
        <v>1313</v>
      </c>
      <c r="C33" s="5"/>
      <c r="D33" s="3" t="s">
        <v>690</v>
      </c>
      <c r="E33" s="3" t="s">
        <v>715</v>
      </c>
      <c r="F33" s="5"/>
      <c r="G33" s="5"/>
    </row>
    <row r="34" spans="1:7" ht="13.7" customHeight="1">
      <c r="A34" s="5"/>
      <c r="B34" s="3" t="s">
        <v>1314</v>
      </c>
      <c r="C34" s="5"/>
      <c r="D34" s="3" t="s">
        <v>690</v>
      </c>
      <c r="E34" s="3" t="s">
        <v>715</v>
      </c>
      <c r="F34" s="5"/>
      <c r="G34" s="5"/>
    </row>
    <row r="35" spans="1:7" ht="13.7" customHeight="1">
      <c r="A35" s="5"/>
      <c r="B35" s="3" t="s">
        <v>1315</v>
      </c>
      <c r="C35" s="5"/>
      <c r="D35" s="3" t="s">
        <v>690</v>
      </c>
      <c r="E35" s="3" t="s">
        <v>1056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3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3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3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3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>
  <sheetPr codeName="Sheet128"/>
  <dimension ref="A1:G40"/>
  <sheetViews>
    <sheetView topLeftCell="A13" workbookViewId="0">
      <selection activeCell="G40" sqref="A1:G40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2317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3" t="s">
        <v>675</v>
      </c>
      <c r="E5" s="3" t="s">
        <v>814</v>
      </c>
      <c r="F5" s="5"/>
      <c r="G5" s="5"/>
    </row>
    <row r="6" spans="1:7" ht="13.7" customHeight="1">
      <c r="A6" s="5"/>
      <c r="B6" s="3" t="s">
        <v>1311</v>
      </c>
      <c r="C6" s="3" t="s">
        <v>678</v>
      </c>
      <c r="D6" s="3" t="s">
        <v>675</v>
      </c>
      <c r="E6" s="3" t="s">
        <v>763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919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3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1314</v>
      </c>
      <c r="C11" s="5"/>
      <c r="D11" s="3" t="s">
        <v>690</v>
      </c>
      <c r="E11" s="3" t="s">
        <v>717</v>
      </c>
      <c r="F11" s="5"/>
      <c r="G11" s="5"/>
    </row>
    <row r="12" spans="1:7" ht="13.7" customHeight="1">
      <c r="A12" s="5"/>
      <c r="B12" s="3" t="s">
        <v>1315</v>
      </c>
      <c r="C12" s="5"/>
      <c r="D12" s="3" t="s">
        <v>690</v>
      </c>
      <c r="E12" s="3" t="s">
        <v>1073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58"/>
      <c r="B21" s="59"/>
      <c r="C21" s="59"/>
      <c r="D21" s="59"/>
      <c r="E21" s="59"/>
      <c r="F21" s="59"/>
      <c r="G21" s="57"/>
    </row>
    <row r="22" spans="1:7" ht="12" customHeight="1">
      <c r="A22" s="64" t="s">
        <v>2318</v>
      </c>
      <c r="B22" s="59"/>
      <c r="C22" s="59"/>
      <c r="D22" s="59"/>
      <c r="E22" s="59"/>
      <c r="F22" s="59"/>
      <c r="G22" s="57"/>
    </row>
    <row r="23" spans="1:7" ht="12" customHeight="1">
      <c r="A23" s="58"/>
      <c r="B23" s="59"/>
      <c r="C23" s="59"/>
      <c r="D23" s="59"/>
      <c r="E23" s="59"/>
      <c r="F23" s="59"/>
      <c r="G23" s="57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814</v>
      </c>
      <c r="F26" s="5"/>
      <c r="G26" s="5"/>
    </row>
    <row r="27" spans="1:7" ht="13.9" customHeight="1">
      <c r="A27" s="5"/>
      <c r="B27" s="3" t="s">
        <v>1311</v>
      </c>
      <c r="C27" s="3" t="s">
        <v>678</v>
      </c>
      <c r="D27" s="3" t="s">
        <v>675</v>
      </c>
      <c r="E27" s="3" t="s">
        <v>763</v>
      </c>
      <c r="F27" s="5"/>
      <c r="G27" s="5"/>
    </row>
    <row r="28" spans="1:7" ht="13.7" customHeight="1">
      <c r="A28" s="5"/>
      <c r="B28" s="3" t="s">
        <v>736</v>
      </c>
      <c r="C28" s="3" t="s">
        <v>681</v>
      </c>
      <c r="D28" s="3" t="s">
        <v>675</v>
      </c>
      <c r="E28" s="3" t="s">
        <v>919</v>
      </c>
      <c r="F28" s="5"/>
      <c r="G28" s="5"/>
    </row>
    <row r="29" spans="1:7" ht="13.9" customHeight="1">
      <c r="A29" s="5"/>
      <c r="B29" s="3" t="s">
        <v>683</v>
      </c>
      <c r="C29" s="3" t="s">
        <v>684</v>
      </c>
      <c r="D29" s="3" t="s">
        <v>675</v>
      </c>
      <c r="E29" s="3" t="s">
        <v>823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1329</v>
      </c>
      <c r="C32" s="5"/>
      <c r="D32" s="3" t="s">
        <v>690</v>
      </c>
      <c r="E32" s="3" t="s">
        <v>715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3" t="s">
        <v>699</v>
      </c>
      <c r="B34" s="3" t="s">
        <v>700</v>
      </c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878" t="s">
        <v>701</v>
      </c>
      <c r="F36" s="878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3" t="s">
        <v>702</v>
      </c>
      <c r="B38" s="878" t="s">
        <v>703</v>
      </c>
      <c r="C38" s="878"/>
      <c r="D38" s="878"/>
      <c r="E38" s="878"/>
      <c r="F38" s="878"/>
      <c r="G38" s="5"/>
    </row>
    <row r="39" spans="1:7" ht="12" customHeight="1">
      <c r="A39" s="3" t="s">
        <v>704</v>
      </c>
      <c r="B39" s="875" t="s">
        <v>843</v>
      </c>
      <c r="C39" s="875"/>
      <c r="D39" s="875"/>
      <c r="E39" s="876" t="s">
        <v>706</v>
      </c>
      <c r="F39" s="876"/>
      <c r="G39" s="5"/>
    </row>
    <row r="40" spans="1:7" ht="12" customHeight="1">
      <c r="A40" s="3" t="s">
        <v>707</v>
      </c>
      <c r="B40" s="877" t="s">
        <v>708</v>
      </c>
      <c r="C40" s="877"/>
      <c r="D40" s="877"/>
      <c r="E40" s="877"/>
      <c r="F40" s="877"/>
      <c r="G40" s="5"/>
    </row>
  </sheetData>
  <mergeCells count="14">
    <mergeCell ref="E9:F9"/>
    <mergeCell ref="E13:F13"/>
    <mergeCell ref="E16:F16"/>
    <mergeCell ref="B18:F18"/>
    <mergeCell ref="B19:D19"/>
    <mergeCell ref="E19:F19"/>
    <mergeCell ref="B39:D39"/>
    <mergeCell ref="E39:F39"/>
    <mergeCell ref="B40:F40"/>
    <mergeCell ref="B20:F20"/>
    <mergeCell ref="E30:F30"/>
    <mergeCell ref="E33:F33"/>
    <mergeCell ref="E36:F36"/>
    <mergeCell ref="B38:F38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>
  <sheetPr codeName="Sheet129"/>
  <dimension ref="A1:G43"/>
  <sheetViews>
    <sheetView topLeftCell="A19" workbookViewId="0">
      <selection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2319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737</v>
      </c>
      <c r="F5" s="5"/>
      <c r="G5" s="5"/>
    </row>
    <row r="6" spans="1:7" ht="13.9" customHeight="1">
      <c r="A6" s="5"/>
      <c r="B6" s="3" t="s">
        <v>1311</v>
      </c>
      <c r="C6" s="3" t="s">
        <v>678</v>
      </c>
      <c r="D6" s="3" t="s">
        <v>675</v>
      </c>
      <c r="E6" s="3" t="s">
        <v>827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1330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1331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1332</v>
      </c>
      <c r="C11" s="5"/>
      <c r="D11" s="3" t="s">
        <v>690</v>
      </c>
      <c r="E11" s="3" t="s">
        <v>737</v>
      </c>
      <c r="F11" s="5"/>
      <c r="G11" s="5"/>
    </row>
    <row r="12" spans="1:7" ht="13.7" customHeight="1">
      <c r="A12" s="5"/>
      <c r="B12" s="3" t="s">
        <v>1318</v>
      </c>
      <c r="C12" s="5"/>
      <c r="D12" s="3" t="s">
        <v>710</v>
      </c>
      <c r="E12" s="3" t="s">
        <v>715</v>
      </c>
      <c r="F12" s="5"/>
      <c r="G12" s="5"/>
    </row>
    <row r="13" spans="1:7" ht="13.9" customHeight="1">
      <c r="A13" s="5"/>
      <c r="B13" s="3" t="s">
        <v>1333</v>
      </c>
      <c r="C13" s="5"/>
      <c r="D13" s="3" t="s">
        <v>1334</v>
      </c>
      <c r="E13" s="3" t="s">
        <v>1055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3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3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58"/>
      <c r="B22" s="59"/>
      <c r="C22" s="59"/>
      <c r="D22" s="59"/>
      <c r="E22" s="59"/>
      <c r="F22" s="59"/>
      <c r="G22" s="57"/>
    </row>
    <row r="23" spans="1:7" ht="12" customHeight="1">
      <c r="A23" s="64" t="s">
        <v>2320</v>
      </c>
      <c r="B23" s="59"/>
      <c r="C23" s="59"/>
      <c r="D23" s="59"/>
      <c r="E23" s="59"/>
      <c r="F23" s="59"/>
      <c r="G23" s="57"/>
    </row>
    <row r="24" spans="1:7" ht="12" customHeight="1">
      <c r="A24" s="58"/>
      <c r="B24" s="59"/>
      <c r="C24" s="59"/>
      <c r="D24" s="59"/>
      <c r="E24" s="59"/>
      <c r="F24" s="59"/>
      <c r="G24" s="57"/>
    </row>
    <row r="25" spans="1:7" ht="34.9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3" t="s">
        <v>671</v>
      </c>
      <c r="B26" s="3" t="s">
        <v>672</v>
      </c>
      <c r="C26" s="5"/>
      <c r="D26" s="5"/>
      <c r="E26" s="5"/>
      <c r="F26" s="5"/>
      <c r="G26" s="5"/>
    </row>
    <row r="27" spans="1:7" ht="13.9" customHeight="1">
      <c r="A27" s="5"/>
      <c r="B27" s="3" t="s">
        <v>673</v>
      </c>
      <c r="C27" s="3" t="s">
        <v>674</v>
      </c>
      <c r="D27" s="3" t="s">
        <v>675</v>
      </c>
      <c r="E27" s="3" t="s">
        <v>1201</v>
      </c>
      <c r="F27" s="5"/>
      <c r="G27" s="5"/>
    </row>
    <row r="28" spans="1:7" ht="13.7" customHeight="1">
      <c r="A28" s="5"/>
      <c r="B28" s="3" t="s">
        <v>1311</v>
      </c>
      <c r="C28" s="3" t="s">
        <v>678</v>
      </c>
      <c r="D28" s="3" t="s">
        <v>675</v>
      </c>
      <c r="E28" s="3" t="s">
        <v>693</v>
      </c>
      <c r="F28" s="5"/>
      <c r="G28" s="5"/>
    </row>
    <row r="29" spans="1:7" ht="13.7" customHeight="1">
      <c r="A29" s="5"/>
      <c r="B29" s="3" t="s">
        <v>736</v>
      </c>
      <c r="C29" s="3" t="s">
        <v>681</v>
      </c>
      <c r="D29" s="3" t="s">
        <v>675</v>
      </c>
      <c r="E29" s="3" t="s">
        <v>1282</v>
      </c>
      <c r="F29" s="5"/>
      <c r="G29" s="5"/>
    </row>
    <row r="30" spans="1:7" ht="13.9" customHeight="1">
      <c r="A30" s="5"/>
      <c r="B30" s="3" t="s">
        <v>683</v>
      </c>
      <c r="C30" s="3" t="s">
        <v>684</v>
      </c>
      <c r="D30" s="3" t="s">
        <v>675</v>
      </c>
      <c r="E30" s="3" t="s">
        <v>1331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3" t="s">
        <v>686</v>
      </c>
      <c r="B32" s="3" t="s">
        <v>687</v>
      </c>
      <c r="C32" s="5"/>
      <c r="D32" s="5"/>
      <c r="E32" s="5"/>
      <c r="F32" s="5"/>
      <c r="G32" s="5"/>
    </row>
    <row r="33" spans="1:7" ht="13.7" customHeight="1">
      <c r="A33" s="5"/>
      <c r="B33" s="3" t="s">
        <v>1332</v>
      </c>
      <c r="C33" s="5"/>
      <c r="D33" s="3" t="s">
        <v>690</v>
      </c>
      <c r="E33" s="3" t="s">
        <v>754</v>
      </c>
      <c r="F33" s="5"/>
      <c r="G33" s="5"/>
    </row>
    <row r="34" spans="1:7" ht="13.7" customHeight="1">
      <c r="A34" s="5"/>
      <c r="B34" s="3" t="s">
        <v>1318</v>
      </c>
      <c r="C34" s="5"/>
      <c r="D34" s="3" t="s">
        <v>710</v>
      </c>
      <c r="E34" s="3" t="s">
        <v>743</v>
      </c>
      <c r="F34" s="5"/>
      <c r="G34" s="5"/>
    </row>
    <row r="35" spans="1:7" ht="13.9" customHeight="1">
      <c r="A35" s="5"/>
      <c r="B35" s="3" t="s">
        <v>1333</v>
      </c>
      <c r="C35" s="5"/>
      <c r="D35" s="3" t="s">
        <v>1334</v>
      </c>
      <c r="E35" s="3" t="s">
        <v>1055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3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3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3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3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>
  <sheetPr codeName="Sheet130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2321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3" t="s">
        <v>675</v>
      </c>
      <c r="E5" s="3" t="s">
        <v>718</v>
      </c>
      <c r="F5" s="5"/>
      <c r="G5" s="5"/>
    </row>
    <row r="6" spans="1:7" ht="13.7" customHeight="1">
      <c r="A6" s="5"/>
      <c r="B6" s="3" t="s">
        <v>1311</v>
      </c>
      <c r="C6" s="3" t="s">
        <v>678</v>
      </c>
      <c r="D6" s="3" t="s">
        <v>675</v>
      </c>
      <c r="E6" s="3" t="s">
        <v>1290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718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3" t="s">
        <v>675</v>
      </c>
      <c r="E8" s="3" t="s">
        <v>1331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4" t="s">
        <v>1335</v>
      </c>
      <c r="C11" s="5"/>
      <c r="D11" s="13" t="s">
        <v>1336</v>
      </c>
      <c r="E11" s="3" t="s">
        <v>1177</v>
      </c>
      <c r="F11" s="5"/>
      <c r="G11" s="5"/>
    </row>
    <row r="12" spans="1:7" ht="13.7" customHeight="1">
      <c r="A12" s="5"/>
      <c r="B12" s="3" t="s">
        <v>1101</v>
      </c>
      <c r="C12" s="5"/>
      <c r="D12" s="3" t="s">
        <v>690</v>
      </c>
      <c r="E12" s="3" t="s">
        <v>743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58"/>
      <c r="B21" s="59"/>
      <c r="C21" s="59"/>
      <c r="D21" s="59"/>
      <c r="E21" s="59"/>
      <c r="F21" s="59"/>
      <c r="G21" s="57"/>
    </row>
    <row r="22" spans="1:7" ht="12" customHeight="1">
      <c r="A22" s="64" t="s">
        <v>2322</v>
      </c>
      <c r="B22" s="59"/>
      <c r="C22" s="59"/>
      <c r="D22" s="59"/>
      <c r="E22" s="59"/>
      <c r="F22" s="59"/>
      <c r="G22" s="57"/>
    </row>
    <row r="23" spans="1:7" ht="12" customHeight="1">
      <c r="A23" s="58"/>
      <c r="B23" s="59"/>
      <c r="C23" s="59"/>
      <c r="D23" s="59"/>
      <c r="E23" s="59"/>
      <c r="F23" s="59"/>
      <c r="G23" s="57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9" customHeight="1">
      <c r="A26" s="5"/>
      <c r="B26" s="3" t="s">
        <v>673</v>
      </c>
      <c r="C26" s="3" t="s">
        <v>674</v>
      </c>
      <c r="D26" s="3" t="s">
        <v>675</v>
      </c>
      <c r="E26" s="3" t="s">
        <v>718</v>
      </c>
      <c r="F26" s="5"/>
      <c r="G26" s="5"/>
    </row>
    <row r="27" spans="1:7" ht="13.7" customHeight="1">
      <c r="A27" s="5"/>
      <c r="B27" s="3" t="s">
        <v>1311</v>
      </c>
      <c r="C27" s="3" t="s">
        <v>678</v>
      </c>
      <c r="D27" s="3" t="s">
        <v>675</v>
      </c>
      <c r="E27" s="3" t="s">
        <v>1290</v>
      </c>
      <c r="F27" s="5"/>
      <c r="G27" s="5"/>
    </row>
    <row r="28" spans="1:7" ht="13.7" customHeight="1">
      <c r="A28" s="5"/>
      <c r="B28" s="3" t="s">
        <v>736</v>
      </c>
      <c r="C28" s="3" t="s">
        <v>681</v>
      </c>
      <c r="D28" s="3" t="s">
        <v>675</v>
      </c>
      <c r="E28" s="3" t="s">
        <v>718</v>
      </c>
      <c r="F28" s="5"/>
      <c r="G28" s="5"/>
    </row>
    <row r="29" spans="1:7" ht="13.9" customHeight="1">
      <c r="A29" s="5"/>
      <c r="B29" s="3" t="s">
        <v>683</v>
      </c>
      <c r="C29" s="3" t="s">
        <v>684</v>
      </c>
      <c r="D29" s="3" t="s">
        <v>675</v>
      </c>
      <c r="E29" s="3" t="s">
        <v>1331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1337</v>
      </c>
      <c r="C32" s="5"/>
      <c r="D32" s="3" t="s">
        <v>690</v>
      </c>
      <c r="E32" s="3" t="s">
        <v>715</v>
      </c>
      <c r="F32" s="5"/>
      <c r="G32" s="5"/>
    </row>
    <row r="33" spans="1:7" ht="13.7" customHeight="1">
      <c r="A33" s="5"/>
      <c r="B33" s="3" t="s">
        <v>1338</v>
      </c>
      <c r="C33" s="5"/>
      <c r="D33" s="3" t="s">
        <v>731</v>
      </c>
      <c r="E33" s="3" t="s">
        <v>716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>
  <sheetPr codeName="Sheet131"/>
  <dimension ref="A1:G46"/>
  <sheetViews>
    <sheetView workbookViewId="0">
      <selection activeCell="G46" sqref="A1:G46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2323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1055</v>
      </c>
      <c r="F5" s="5"/>
      <c r="G5" s="5"/>
    </row>
    <row r="6" spans="1:7" ht="13.9" customHeight="1">
      <c r="A6" s="5"/>
      <c r="B6" s="3" t="s">
        <v>1311</v>
      </c>
      <c r="C6" s="3" t="s">
        <v>678</v>
      </c>
      <c r="D6" s="3" t="s">
        <v>675</v>
      </c>
      <c r="E6" s="3" t="s">
        <v>1028</v>
      </c>
      <c r="F6" s="5"/>
      <c r="G6" s="5"/>
    </row>
    <row r="7" spans="1:7" ht="13.7" customHeight="1">
      <c r="A7" s="5"/>
      <c r="B7" s="3" t="s">
        <v>736</v>
      </c>
      <c r="C7" s="3" t="s">
        <v>678</v>
      </c>
      <c r="D7" s="3" t="s">
        <v>675</v>
      </c>
      <c r="E7" s="3" t="s">
        <v>1339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1146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1337</v>
      </c>
      <c r="C11" s="5"/>
      <c r="D11" s="3" t="s">
        <v>690</v>
      </c>
      <c r="E11" s="3" t="s">
        <v>715</v>
      </c>
      <c r="F11" s="5"/>
      <c r="G11" s="5"/>
    </row>
    <row r="12" spans="1:7" ht="13.7" customHeight="1">
      <c r="A12" s="5"/>
      <c r="B12" s="3" t="s">
        <v>1317</v>
      </c>
      <c r="C12" s="5"/>
      <c r="D12" s="3" t="s">
        <v>863</v>
      </c>
      <c r="E12" s="3" t="s">
        <v>716</v>
      </c>
      <c r="F12" s="5"/>
      <c r="G12" s="5"/>
    </row>
    <row r="13" spans="1:7" ht="13.9" customHeight="1">
      <c r="A13" s="5"/>
      <c r="B13" s="3" t="s">
        <v>1338</v>
      </c>
      <c r="C13" s="5"/>
      <c r="D13" s="3" t="s">
        <v>731</v>
      </c>
      <c r="E13" s="3" t="s">
        <v>716</v>
      </c>
      <c r="F13" s="5"/>
      <c r="G13" s="5"/>
    </row>
    <row r="14" spans="1:7" ht="13.7" customHeight="1">
      <c r="A14" s="5"/>
      <c r="B14" s="3" t="s">
        <v>1340</v>
      </c>
      <c r="C14" s="5"/>
      <c r="D14" s="23" t="s">
        <v>791</v>
      </c>
      <c r="E14" s="3" t="s">
        <v>766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3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3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3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3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58"/>
      <c r="B23" s="59"/>
      <c r="C23" s="59"/>
      <c r="D23" s="59"/>
      <c r="E23" s="59"/>
      <c r="F23" s="59"/>
      <c r="G23" s="57"/>
    </row>
    <row r="24" spans="1:7" ht="12" customHeight="1">
      <c r="A24" s="64" t="s">
        <v>2324</v>
      </c>
      <c r="B24" s="59"/>
      <c r="C24" s="59"/>
      <c r="D24" s="59"/>
      <c r="E24" s="59"/>
      <c r="F24" s="59"/>
      <c r="G24" s="57"/>
    </row>
    <row r="25" spans="1:7" ht="12" customHeight="1">
      <c r="A25" s="58"/>
      <c r="B25" s="59"/>
      <c r="C25" s="59"/>
      <c r="D25" s="59"/>
      <c r="E25" s="59"/>
      <c r="F25" s="59"/>
      <c r="G25" s="57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3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3" t="s">
        <v>675</v>
      </c>
      <c r="E28" s="3" t="s">
        <v>1055</v>
      </c>
      <c r="F28" s="5"/>
      <c r="G28" s="5"/>
    </row>
    <row r="29" spans="1:7" ht="13.7" customHeight="1">
      <c r="A29" s="5"/>
      <c r="B29" s="3" t="s">
        <v>1311</v>
      </c>
      <c r="C29" s="3" t="s">
        <v>678</v>
      </c>
      <c r="D29" s="3" t="s">
        <v>675</v>
      </c>
      <c r="E29" s="3" t="s">
        <v>1055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3" t="s">
        <v>675</v>
      </c>
      <c r="E30" s="3" t="s">
        <v>774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3" t="s">
        <v>675</v>
      </c>
      <c r="E31" s="3" t="s">
        <v>1297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3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1341</v>
      </c>
      <c r="C34" s="5"/>
      <c r="D34" s="3" t="s">
        <v>690</v>
      </c>
      <c r="E34" s="3" t="s">
        <v>715</v>
      </c>
      <c r="F34" s="5"/>
      <c r="G34" s="5"/>
    </row>
    <row r="35" spans="1:7" ht="13.9" customHeight="1">
      <c r="A35" s="5"/>
      <c r="B35" s="3" t="s">
        <v>1342</v>
      </c>
      <c r="C35" s="5"/>
      <c r="D35" s="3" t="s">
        <v>690</v>
      </c>
      <c r="E35" s="3" t="s">
        <v>715</v>
      </c>
      <c r="F35" s="5"/>
      <c r="G35" s="5"/>
    </row>
    <row r="36" spans="1:7" ht="13.7" customHeight="1">
      <c r="A36" s="5"/>
      <c r="B36" s="3" t="s">
        <v>1343</v>
      </c>
      <c r="C36" s="5"/>
      <c r="D36" s="3" t="s">
        <v>690</v>
      </c>
      <c r="E36" s="3" t="s">
        <v>757</v>
      </c>
      <c r="F36" s="5"/>
      <c r="G36" s="5"/>
    </row>
    <row r="37" spans="1:7" ht="13.7" customHeight="1">
      <c r="A37" s="5"/>
      <c r="B37" s="3" t="s">
        <v>1338</v>
      </c>
      <c r="C37" s="5"/>
      <c r="D37" s="3" t="s">
        <v>731</v>
      </c>
      <c r="E37" s="3" t="s">
        <v>716</v>
      </c>
      <c r="F37" s="5"/>
      <c r="G37" s="5"/>
    </row>
    <row r="38" spans="1:7" ht="13.9" customHeight="1">
      <c r="A38" s="5"/>
      <c r="B38" s="3" t="s">
        <v>1317</v>
      </c>
      <c r="C38" s="5"/>
      <c r="D38" s="3" t="s">
        <v>863</v>
      </c>
      <c r="E38" s="3" t="s">
        <v>716</v>
      </c>
      <c r="F38" s="5"/>
      <c r="G38" s="5"/>
    </row>
    <row r="39" spans="1:7" ht="12" customHeight="1">
      <c r="A39" s="5"/>
      <c r="B39" s="5"/>
      <c r="C39" s="5"/>
      <c r="D39" s="5"/>
      <c r="E39" s="878" t="s">
        <v>698</v>
      </c>
      <c r="F39" s="878"/>
      <c r="G39" s="5"/>
    </row>
    <row r="40" spans="1:7" ht="12" customHeight="1">
      <c r="A40" s="3" t="s">
        <v>699</v>
      </c>
      <c r="B40" s="3" t="s">
        <v>700</v>
      </c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5"/>
      <c r="B42" s="5"/>
      <c r="C42" s="5"/>
      <c r="D42" s="5"/>
      <c r="E42" s="878" t="s">
        <v>701</v>
      </c>
      <c r="F42" s="878"/>
      <c r="G42" s="5"/>
    </row>
    <row r="43" spans="1:7" ht="12" customHeight="1">
      <c r="A43" s="5"/>
      <c r="B43" s="5"/>
      <c r="C43" s="5"/>
      <c r="D43" s="5"/>
      <c r="E43" s="5"/>
      <c r="F43" s="5"/>
      <c r="G43" s="5"/>
    </row>
    <row r="44" spans="1:7" ht="12" customHeight="1">
      <c r="A44" s="3" t="s">
        <v>702</v>
      </c>
      <c r="B44" s="878" t="s">
        <v>703</v>
      </c>
      <c r="C44" s="878"/>
      <c r="D44" s="878"/>
      <c r="E44" s="878"/>
      <c r="F44" s="878"/>
      <c r="G44" s="5"/>
    </row>
    <row r="45" spans="1:7" ht="12" customHeight="1">
      <c r="A45" s="3" t="s">
        <v>704</v>
      </c>
      <c r="B45" s="875" t="s">
        <v>843</v>
      </c>
      <c r="C45" s="875"/>
      <c r="D45" s="875"/>
      <c r="E45" s="876" t="s">
        <v>706</v>
      </c>
      <c r="F45" s="876"/>
      <c r="G45" s="5"/>
    </row>
    <row r="46" spans="1:7" ht="12" customHeight="1">
      <c r="A46" s="3" t="s">
        <v>707</v>
      </c>
      <c r="B46" s="877" t="s">
        <v>708</v>
      </c>
      <c r="C46" s="877"/>
      <c r="D46" s="877"/>
      <c r="E46" s="877"/>
      <c r="F46" s="877"/>
      <c r="G46" s="5"/>
    </row>
  </sheetData>
  <mergeCells count="14">
    <mergeCell ref="E9:F9"/>
    <mergeCell ref="E15:F15"/>
    <mergeCell ref="E18:F18"/>
    <mergeCell ref="B20:F20"/>
    <mergeCell ref="B21:D21"/>
    <mergeCell ref="E21:F21"/>
    <mergeCell ref="B45:D45"/>
    <mergeCell ref="E45:F45"/>
    <mergeCell ref="B46:F46"/>
    <mergeCell ref="B22:F22"/>
    <mergeCell ref="E32:F32"/>
    <mergeCell ref="E39:F39"/>
    <mergeCell ref="E42:F42"/>
    <mergeCell ref="B44:F4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workbookViewId="0">
      <selection sqref="A1:G42"/>
    </sheetView>
  </sheetViews>
  <sheetFormatPr defaultRowHeight="15"/>
  <cols>
    <col min="1" max="1" width="5.28515625" customWidth="1"/>
    <col min="2" max="2" width="25.28515625" customWidth="1"/>
    <col min="3" max="3" width="7" customWidth="1"/>
    <col min="4" max="4" width="10.85546875" customWidth="1"/>
    <col min="5" max="5" width="15.42578125" customWidth="1"/>
    <col min="6" max="6" width="13.85546875" customWidth="1"/>
    <col min="7" max="7" width="16" customWidth="1"/>
  </cols>
  <sheetData>
    <row r="1" spans="1:7">
      <c r="A1" s="64" t="s">
        <v>2073</v>
      </c>
    </row>
    <row r="3" spans="1:7" ht="35.1" customHeight="1">
      <c r="A3" s="112" t="s">
        <v>747</v>
      </c>
      <c r="B3" s="112" t="s">
        <v>748</v>
      </c>
      <c r="C3" s="135" t="s">
        <v>749</v>
      </c>
      <c r="D3" s="135" t="s">
        <v>750</v>
      </c>
      <c r="E3" s="135" t="s">
        <v>751</v>
      </c>
      <c r="F3" s="135" t="s">
        <v>752</v>
      </c>
      <c r="G3" s="154" t="s">
        <v>753</v>
      </c>
    </row>
    <row r="4" spans="1:7" ht="12" customHeight="1">
      <c r="A4" s="114" t="s">
        <v>671</v>
      </c>
      <c r="B4" s="110" t="s">
        <v>672</v>
      </c>
      <c r="C4" s="130"/>
      <c r="D4" s="130"/>
      <c r="E4" s="130"/>
      <c r="F4" s="109"/>
      <c r="G4" s="109"/>
    </row>
    <row r="5" spans="1:7" ht="13.7" customHeight="1">
      <c r="A5" s="109"/>
      <c r="B5" s="110" t="s">
        <v>673</v>
      </c>
      <c r="C5" s="141" t="s">
        <v>674</v>
      </c>
      <c r="D5" s="141" t="s">
        <v>675</v>
      </c>
      <c r="E5" s="141" t="s">
        <v>805</v>
      </c>
      <c r="F5" s="109"/>
      <c r="G5" s="109"/>
    </row>
    <row r="6" spans="1:7" ht="23.45" customHeight="1">
      <c r="A6" s="109"/>
      <c r="B6" s="115" t="s">
        <v>917</v>
      </c>
      <c r="C6" s="149" t="s">
        <v>894</v>
      </c>
      <c r="D6" s="149" t="s">
        <v>895</v>
      </c>
      <c r="E6" s="141" t="s">
        <v>805</v>
      </c>
      <c r="F6" s="109"/>
      <c r="G6" s="109"/>
    </row>
    <row r="7" spans="1:7" ht="13.9" customHeight="1">
      <c r="A7" s="109"/>
      <c r="B7" s="110" t="s">
        <v>736</v>
      </c>
      <c r="C7" s="141" t="s">
        <v>681</v>
      </c>
      <c r="D7" s="141" t="s">
        <v>675</v>
      </c>
      <c r="E7" s="141" t="s">
        <v>918</v>
      </c>
      <c r="F7" s="109"/>
      <c r="G7" s="109"/>
    </row>
    <row r="8" spans="1:7" ht="13.7" customHeight="1">
      <c r="A8" s="109"/>
      <c r="B8" s="110" t="s">
        <v>683</v>
      </c>
      <c r="C8" s="141" t="s">
        <v>684</v>
      </c>
      <c r="D8" s="141" t="s">
        <v>675</v>
      </c>
      <c r="E8" s="141" t="s">
        <v>919</v>
      </c>
      <c r="F8" s="109"/>
      <c r="G8" s="109"/>
    </row>
    <row r="9" spans="1:7" ht="12" customHeight="1">
      <c r="A9" s="109"/>
      <c r="B9" s="109"/>
      <c r="C9" s="130"/>
      <c r="D9" s="130"/>
      <c r="E9" s="141" t="s">
        <v>685</v>
      </c>
      <c r="F9" s="142"/>
      <c r="G9" s="109"/>
    </row>
    <row r="10" spans="1:7" ht="12" customHeight="1">
      <c r="A10" s="114" t="s">
        <v>686</v>
      </c>
      <c r="B10" s="110" t="s">
        <v>687</v>
      </c>
      <c r="C10" s="130"/>
      <c r="D10" s="130"/>
      <c r="E10" s="130"/>
      <c r="F10" s="109"/>
      <c r="G10" s="109"/>
    </row>
    <row r="11" spans="1:7" ht="13.7" customHeight="1">
      <c r="A11" s="109"/>
      <c r="B11" s="110" t="s">
        <v>912</v>
      </c>
      <c r="C11" s="131"/>
      <c r="D11" s="141" t="s">
        <v>824</v>
      </c>
      <c r="E11" s="141" t="s">
        <v>920</v>
      </c>
      <c r="F11" s="109"/>
      <c r="G11" s="109"/>
    </row>
    <row r="12" spans="1:7" ht="13.9" customHeight="1">
      <c r="A12" s="109"/>
      <c r="B12" s="110" t="s">
        <v>921</v>
      </c>
      <c r="C12" s="131"/>
      <c r="D12" s="141" t="s">
        <v>824</v>
      </c>
      <c r="E12" s="141" t="s">
        <v>922</v>
      </c>
      <c r="F12" s="109"/>
      <c r="G12" s="109"/>
    </row>
    <row r="13" spans="1:7" ht="13.7" customHeight="1">
      <c r="A13" s="109"/>
      <c r="B13" s="109"/>
      <c r="C13" s="131"/>
      <c r="D13" s="130"/>
      <c r="E13" s="141" t="s">
        <v>698</v>
      </c>
      <c r="F13" s="142"/>
      <c r="G13" s="109"/>
    </row>
    <row r="14" spans="1:7" ht="12" customHeight="1">
      <c r="A14" s="114" t="s">
        <v>699</v>
      </c>
      <c r="B14" s="110" t="s">
        <v>700</v>
      </c>
      <c r="C14" s="131"/>
      <c r="D14" s="131"/>
      <c r="E14" s="130"/>
      <c r="F14" s="109"/>
      <c r="G14" s="109"/>
    </row>
    <row r="15" spans="1:7" ht="12" customHeight="1">
      <c r="A15" s="109"/>
      <c r="B15" s="109"/>
      <c r="C15" s="131"/>
      <c r="D15" s="131"/>
      <c r="E15" s="130"/>
      <c r="F15" s="109"/>
      <c r="G15" s="109"/>
    </row>
    <row r="16" spans="1:7" ht="18" customHeight="1">
      <c r="A16" s="109"/>
      <c r="B16" s="109"/>
      <c r="C16" s="131"/>
      <c r="D16" s="131"/>
      <c r="E16" s="141" t="s">
        <v>701</v>
      </c>
      <c r="F16" s="142"/>
      <c r="G16" s="109"/>
    </row>
    <row r="17" spans="1:7" ht="12" customHeight="1">
      <c r="A17" s="109"/>
      <c r="B17" s="109"/>
      <c r="C17" s="131"/>
      <c r="D17" s="131"/>
      <c r="E17" s="130"/>
      <c r="F17" s="109"/>
      <c r="G17" s="109"/>
    </row>
    <row r="18" spans="1:7" ht="12" customHeight="1">
      <c r="A18" s="114" t="s">
        <v>702</v>
      </c>
      <c r="B18" s="141" t="s">
        <v>703</v>
      </c>
      <c r="C18" s="147"/>
      <c r="D18" s="147"/>
      <c r="E18" s="147"/>
      <c r="F18" s="142"/>
      <c r="G18" s="109"/>
    </row>
    <row r="19" spans="1:7" ht="12" customHeight="1">
      <c r="A19" s="114" t="s">
        <v>704</v>
      </c>
      <c r="B19" s="136" t="s">
        <v>843</v>
      </c>
      <c r="C19" s="137"/>
      <c r="D19" s="138"/>
      <c r="E19" s="141" t="s">
        <v>706</v>
      </c>
      <c r="F19" s="142"/>
      <c r="G19" s="109"/>
    </row>
    <row r="20" spans="1:7" ht="12" customHeight="1">
      <c r="A20" s="114" t="s">
        <v>707</v>
      </c>
      <c r="B20" s="877" t="s">
        <v>708</v>
      </c>
      <c r="C20" s="877"/>
      <c r="D20" s="877"/>
      <c r="E20" s="877"/>
      <c r="F20" s="877"/>
      <c r="G20" s="109"/>
    </row>
    <row r="21" spans="1:7" ht="12" customHeight="1">
      <c r="A21" s="31"/>
      <c r="B21" s="30"/>
      <c r="C21" s="30"/>
      <c r="D21" s="30"/>
      <c r="E21" s="30"/>
      <c r="F21" s="30"/>
      <c r="G21" s="28"/>
    </row>
    <row r="22" spans="1:7" ht="12" customHeight="1">
      <c r="A22" s="64" t="s">
        <v>2074</v>
      </c>
      <c r="B22" s="30"/>
      <c r="C22" s="30"/>
      <c r="D22" s="30"/>
      <c r="E22" s="30"/>
      <c r="F22" s="30"/>
      <c r="G22" s="28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135" t="s">
        <v>748</v>
      </c>
      <c r="C24" s="135" t="s">
        <v>749</v>
      </c>
      <c r="D24" s="135" t="s">
        <v>750</v>
      </c>
      <c r="E24" s="135" t="s">
        <v>751</v>
      </c>
      <c r="F24" s="135" t="s">
        <v>752</v>
      </c>
      <c r="G24" s="7" t="s">
        <v>753</v>
      </c>
    </row>
    <row r="25" spans="1:7" ht="12" customHeight="1">
      <c r="A25" s="12" t="s">
        <v>671</v>
      </c>
      <c r="B25" s="141" t="s">
        <v>672</v>
      </c>
      <c r="C25" s="130"/>
      <c r="D25" s="130"/>
      <c r="E25" s="130"/>
      <c r="F25" s="130"/>
      <c r="G25" s="5"/>
    </row>
    <row r="26" spans="1:7" ht="13.7" customHeight="1">
      <c r="A26" s="5"/>
      <c r="B26" s="141" t="s">
        <v>673</v>
      </c>
      <c r="C26" s="141" t="s">
        <v>674</v>
      </c>
      <c r="D26" s="141" t="s">
        <v>675</v>
      </c>
      <c r="E26" s="141" t="s">
        <v>805</v>
      </c>
      <c r="F26" s="130"/>
      <c r="G26" s="5"/>
    </row>
    <row r="27" spans="1:7" ht="23.45" customHeight="1">
      <c r="A27" s="5"/>
      <c r="B27" s="149" t="s">
        <v>923</v>
      </c>
      <c r="C27" s="149" t="s">
        <v>894</v>
      </c>
      <c r="D27" s="149" t="s">
        <v>895</v>
      </c>
      <c r="E27" s="141" t="s">
        <v>805</v>
      </c>
      <c r="F27" s="130"/>
      <c r="G27" s="5"/>
    </row>
    <row r="28" spans="1:7" ht="13.9" customHeight="1">
      <c r="A28" s="5"/>
      <c r="B28" s="141" t="s">
        <v>736</v>
      </c>
      <c r="C28" s="141" t="s">
        <v>681</v>
      </c>
      <c r="D28" s="141" t="s">
        <v>675</v>
      </c>
      <c r="E28" s="141" t="s">
        <v>694</v>
      </c>
      <c r="F28" s="130"/>
      <c r="G28" s="5"/>
    </row>
    <row r="29" spans="1:7" ht="13.7" customHeight="1">
      <c r="A29" s="5"/>
      <c r="B29" s="141" t="s">
        <v>683</v>
      </c>
      <c r="C29" s="141" t="s">
        <v>684</v>
      </c>
      <c r="D29" s="141" t="s">
        <v>675</v>
      </c>
      <c r="E29" s="141" t="s">
        <v>693</v>
      </c>
      <c r="F29" s="130"/>
      <c r="G29" s="5"/>
    </row>
    <row r="30" spans="1:7" ht="12" customHeight="1">
      <c r="A30" s="5"/>
      <c r="B30" s="130"/>
      <c r="C30" s="130"/>
      <c r="D30" s="130"/>
      <c r="E30" s="141" t="s">
        <v>685</v>
      </c>
      <c r="F30" s="147"/>
      <c r="G30" s="5"/>
    </row>
    <row r="31" spans="1:7" ht="12" customHeight="1">
      <c r="A31" s="12" t="s">
        <v>686</v>
      </c>
      <c r="B31" s="141" t="s">
        <v>687</v>
      </c>
      <c r="C31" s="130"/>
      <c r="D31" s="130"/>
      <c r="E31" s="130"/>
      <c r="F31" s="130"/>
      <c r="G31" s="5"/>
    </row>
    <row r="32" spans="1:7" ht="13.7" customHeight="1">
      <c r="A32" s="5"/>
      <c r="B32" s="141" t="s">
        <v>924</v>
      </c>
      <c r="C32" s="130"/>
      <c r="D32" s="141" t="s">
        <v>824</v>
      </c>
      <c r="E32" s="141" t="s">
        <v>920</v>
      </c>
      <c r="F32" s="130"/>
      <c r="G32" s="5"/>
    </row>
    <row r="33" spans="1:7" ht="13.9" customHeight="1">
      <c r="A33" s="5"/>
      <c r="B33" s="141" t="s">
        <v>925</v>
      </c>
      <c r="C33" s="130"/>
      <c r="D33" s="141" t="s">
        <v>824</v>
      </c>
      <c r="E33" s="141" t="s">
        <v>847</v>
      </c>
      <c r="F33" s="130"/>
      <c r="G33" s="5"/>
    </row>
    <row r="34" spans="1:7" ht="13.7" customHeight="1">
      <c r="A34" s="5"/>
      <c r="B34" s="141" t="s">
        <v>915</v>
      </c>
      <c r="C34" s="130"/>
      <c r="D34" s="141" t="s">
        <v>916</v>
      </c>
      <c r="E34" s="141" t="s">
        <v>845</v>
      </c>
      <c r="F34" s="130"/>
      <c r="G34" s="5"/>
    </row>
    <row r="35" spans="1:7" ht="13.7" customHeight="1">
      <c r="A35" s="5"/>
      <c r="B35" s="130"/>
      <c r="C35" s="130"/>
      <c r="D35" s="130"/>
      <c r="E35" s="141" t="s">
        <v>698</v>
      </c>
      <c r="F35" s="147"/>
      <c r="G35" s="5"/>
    </row>
    <row r="36" spans="1:7" ht="12" customHeight="1">
      <c r="A36" s="12" t="s">
        <v>699</v>
      </c>
      <c r="B36" s="141" t="s">
        <v>700</v>
      </c>
      <c r="C36" s="130"/>
      <c r="D36" s="130"/>
      <c r="E36" s="130"/>
      <c r="F36" s="130"/>
      <c r="G36" s="5"/>
    </row>
    <row r="37" spans="1:7" ht="12" customHeight="1">
      <c r="A37" s="5"/>
      <c r="B37" s="130"/>
      <c r="C37" s="130"/>
      <c r="D37" s="130"/>
      <c r="E37" s="130"/>
      <c r="F37" s="130"/>
      <c r="G37" s="5"/>
    </row>
    <row r="38" spans="1:7" ht="12" customHeight="1">
      <c r="A38" s="5"/>
      <c r="B38" s="130"/>
      <c r="C38" s="130"/>
      <c r="D38" s="130"/>
      <c r="E38" s="141" t="s">
        <v>701</v>
      </c>
      <c r="F38" s="147"/>
      <c r="G38" s="5"/>
    </row>
    <row r="39" spans="1:7" ht="12" customHeight="1">
      <c r="A39" s="5"/>
      <c r="B39" s="130"/>
      <c r="C39" s="130"/>
      <c r="D39" s="130"/>
      <c r="E39" s="130"/>
      <c r="F39" s="130"/>
      <c r="G39" s="5"/>
    </row>
    <row r="40" spans="1:7" ht="12" customHeight="1">
      <c r="A40" s="12" t="s">
        <v>702</v>
      </c>
      <c r="B40" s="141" t="s">
        <v>703</v>
      </c>
      <c r="C40" s="147"/>
      <c r="D40" s="147"/>
      <c r="E40" s="147"/>
      <c r="F40" s="147"/>
      <c r="G40" s="5"/>
    </row>
    <row r="41" spans="1:7" ht="12" customHeight="1">
      <c r="A41" s="12" t="s">
        <v>704</v>
      </c>
      <c r="B41" s="136" t="s">
        <v>843</v>
      </c>
      <c r="C41" s="137"/>
      <c r="D41" s="137"/>
      <c r="E41" s="141" t="s">
        <v>706</v>
      </c>
      <c r="F41" s="147"/>
      <c r="G41" s="5"/>
    </row>
    <row r="42" spans="1:7" ht="12" customHeight="1">
      <c r="A42" s="12" t="s">
        <v>707</v>
      </c>
      <c r="B42" s="141" t="s">
        <v>708</v>
      </c>
      <c r="C42" s="147"/>
      <c r="D42" s="147"/>
      <c r="E42" s="147"/>
      <c r="F42" s="142"/>
      <c r="G42" s="5"/>
    </row>
  </sheetData>
  <mergeCells count="1">
    <mergeCell ref="B20:F20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>
  <sheetPr codeName="Sheet132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2325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1197</v>
      </c>
      <c r="F5" s="5"/>
      <c r="G5" s="5"/>
    </row>
    <row r="6" spans="1:7" ht="13.9" customHeight="1">
      <c r="A6" s="5"/>
      <c r="B6" s="3" t="s">
        <v>1311</v>
      </c>
      <c r="C6" s="3" t="s">
        <v>678</v>
      </c>
      <c r="D6" s="3" t="s">
        <v>675</v>
      </c>
      <c r="E6" s="3" t="s">
        <v>1197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769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1343</v>
      </c>
      <c r="C11" s="5"/>
      <c r="D11" s="3" t="s">
        <v>690</v>
      </c>
      <c r="E11" s="3" t="s">
        <v>754</v>
      </c>
      <c r="F11" s="5"/>
      <c r="G11" s="5"/>
    </row>
    <row r="12" spans="1:7" ht="13.7" customHeight="1">
      <c r="A12" s="5"/>
      <c r="B12" s="3" t="s">
        <v>1338</v>
      </c>
      <c r="C12" s="5"/>
      <c r="D12" s="3" t="s">
        <v>731</v>
      </c>
      <c r="E12" s="3" t="s">
        <v>716</v>
      </c>
      <c r="F12" s="5"/>
      <c r="G12" s="5"/>
    </row>
    <row r="13" spans="1:7" ht="13.7" customHeight="1">
      <c r="A13" s="5"/>
      <c r="B13" s="3" t="s">
        <v>1317</v>
      </c>
      <c r="C13" s="5"/>
      <c r="D13" s="3" t="s">
        <v>863</v>
      </c>
      <c r="E13" s="3" t="s">
        <v>716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3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3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.2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  <row r="22" spans="1:7" ht="12.2" customHeight="1">
      <c r="A22" s="58"/>
      <c r="B22" s="59"/>
      <c r="C22" s="59"/>
      <c r="D22" s="59"/>
      <c r="E22" s="59"/>
      <c r="F22" s="59"/>
      <c r="G22" s="57"/>
    </row>
    <row r="23" spans="1:7" ht="12.2" customHeight="1">
      <c r="A23" s="64" t="s">
        <v>2326</v>
      </c>
      <c r="B23" s="59"/>
      <c r="C23" s="59"/>
      <c r="D23" s="59"/>
      <c r="E23" s="59"/>
      <c r="F23" s="59"/>
      <c r="G23" s="57"/>
    </row>
    <row r="24" spans="1:7" ht="12.2" customHeight="1">
      <c r="A24" s="58"/>
      <c r="B24" s="59"/>
      <c r="C24" s="59"/>
      <c r="D24" s="59"/>
      <c r="E24" s="59"/>
      <c r="F24" s="59"/>
      <c r="G24" s="57"/>
    </row>
    <row r="25" spans="1:7" ht="35.1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3" t="s">
        <v>671</v>
      </c>
      <c r="B26" s="3" t="s">
        <v>672</v>
      </c>
      <c r="C26" s="5"/>
      <c r="D26" s="5"/>
      <c r="E26" s="5"/>
      <c r="F26" s="5"/>
      <c r="G26" s="5"/>
    </row>
    <row r="27" spans="1:7" ht="13.7" customHeight="1">
      <c r="A27" s="5"/>
      <c r="B27" s="3" t="s">
        <v>673</v>
      </c>
      <c r="C27" s="3" t="s">
        <v>674</v>
      </c>
      <c r="D27" s="3" t="s">
        <v>675</v>
      </c>
      <c r="E27" s="3" t="s">
        <v>1152</v>
      </c>
      <c r="F27" s="5"/>
      <c r="G27" s="5"/>
    </row>
    <row r="28" spans="1:7" ht="13.9" customHeight="1">
      <c r="A28" s="5"/>
      <c r="B28" s="3" t="s">
        <v>1311</v>
      </c>
      <c r="C28" s="3" t="s">
        <v>678</v>
      </c>
      <c r="D28" s="3" t="s">
        <v>675</v>
      </c>
      <c r="E28" s="3" t="s">
        <v>1164</v>
      </c>
      <c r="F28" s="5"/>
      <c r="G28" s="5"/>
    </row>
    <row r="29" spans="1:7" ht="13.7" customHeight="1">
      <c r="A29" s="5"/>
      <c r="B29" s="3" t="s">
        <v>736</v>
      </c>
      <c r="C29" s="3" t="s">
        <v>681</v>
      </c>
      <c r="D29" s="3" t="s">
        <v>675</v>
      </c>
      <c r="E29" s="3" t="s">
        <v>757</v>
      </c>
      <c r="F29" s="5"/>
      <c r="G29" s="5"/>
    </row>
    <row r="30" spans="1:7" ht="13.9" customHeight="1">
      <c r="A30" s="5"/>
      <c r="B30" s="3" t="s">
        <v>683</v>
      </c>
      <c r="C30" s="3" t="s">
        <v>684</v>
      </c>
      <c r="D30" s="3" t="s">
        <v>675</v>
      </c>
      <c r="E30" s="3" t="s">
        <v>718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3" t="s">
        <v>686</v>
      </c>
      <c r="B32" s="3" t="s">
        <v>687</v>
      </c>
      <c r="C32" s="5"/>
      <c r="D32" s="5"/>
      <c r="E32" s="5"/>
      <c r="F32" s="5"/>
      <c r="G32" s="5"/>
    </row>
    <row r="33" spans="1:7" ht="13.7" customHeight="1">
      <c r="A33" s="5"/>
      <c r="B33" s="3" t="s">
        <v>1314</v>
      </c>
      <c r="C33" s="5"/>
      <c r="D33" s="3" t="s">
        <v>690</v>
      </c>
      <c r="E33" s="3" t="s">
        <v>1344</v>
      </c>
      <c r="F33" s="5"/>
      <c r="G33" s="5"/>
    </row>
    <row r="34" spans="1:7" ht="13.7" customHeight="1">
      <c r="A34" s="5"/>
      <c r="B34" s="3" t="s">
        <v>1345</v>
      </c>
      <c r="C34" s="5"/>
      <c r="D34" s="3" t="s">
        <v>690</v>
      </c>
      <c r="E34" s="3" t="s">
        <v>1097</v>
      </c>
      <c r="F34" s="5"/>
      <c r="G34" s="5"/>
    </row>
    <row r="35" spans="1:7" ht="13.9" customHeight="1">
      <c r="A35" s="5"/>
      <c r="B35" s="3" t="s">
        <v>1315</v>
      </c>
      <c r="C35" s="5"/>
      <c r="D35" s="3" t="s">
        <v>690</v>
      </c>
      <c r="E35" s="3" t="s">
        <v>757</v>
      </c>
      <c r="F35" s="5"/>
      <c r="G35" s="5"/>
    </row>
    <row r="36" spans="1:7" ht="13.7" customHeight="1">
      <c r="A36" s="5"/>
      <c r="B36" s="3" t="s">
        <v>1338</v>
      </c>
      <c r="C36" s="5"/>
      <c r="D36" s="3" t="s">
        <v>731</v>
      </c>
      <c r="E36" s="3" t="s">
        <v>716</v>
      </c>
      <c r="F36" s="5"/>
      <c r="G36" s="5"/>
    </row>
    <row r="37" spans="1:7" ht="13.7" customHeight="1">
      <c r="A37" s="5"/>
      <c r="B37" s="3" t="s">
        <v>1317</v>
      </c>
      <c r="C37" s="5"/>
      <c r="D37" s="3" t="s">
        <v>863</v>
      </c>
      <c r="E37" s="3" t="s">
        <v>716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3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3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3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3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4:F14"/>
    <mergeCell ref="E17:F17"/>
    <mergeCell ref="B19:F19"/>
    <mergeCell ref="B20:D20"/>
    <mergeCell ref="E20:F20"/>
    <mergeCell ref="B44:D44"/>
    <mergeCell ref="E44:F44"/>
    <mergeCell ref="B45:F45"/>
    <mergeCell ref="B21:F21"/>
    <mergeCell ref="E31:F31"/>
    <mergeCell ref="E38:F38"/>
    <mergeCell ref="E41:F41"/>
    <mergeCell ref="B43:F43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>
  <sheetPr codeName="Sheet133"/>
  <dimension ref="A1:G21"/>
  <sheetViews>
    <sheetView workbookViewId="0">
      <selection activeCell="G21" sqref="A1:G2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2327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1152</v>
      </c>
      <c r="F5" s="5"/>
      <c r="G5" s="5"/>
    </row>
    <row r="6" spans="1:7" ht="13.9" customHeight="1">
      <c r="A6" s="5"/>
      <c r="B6" s="3" t="s">
        <v>1311</v>
      </c>
      <c r="C6" s="3" t="s">
        <v>678</v>
      </c>
      <c r="D6" s="3" t="s">
        <v>675</v>
      </c>
      <c r="E6" s="3" t="s">
        <v>1075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3" t="s">
        <v>675</v>
      </c>
      <c r="E7" s="3" t="s">
        <v>1199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3" t="s">
        <v>675</v>
      </c>
      <c r="E8" s="3" t="s">
        <v>718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1314</v>
      </c>
      <c r="C11" s="5"/>
      <c r="D11" s="3" t="s">
        <v>690</v>
      </c>
      <c r="E11" s="3" t="s">
        <v>754</v>
      </c>
      <c r="F11" s="5"/>
      <c r="G11" s="5"/>
    </row>
    <row r="12" spans="1:7" ht="13.7" customHeight="1">
      <c r="A12" s="5"/>
      <c r="B12" s="3" t="s">
        <v>1317</v>
      </c>
      <c r="C12" s="5"/>
      <c r="D12" s="3" t="s">
        <v>863</v>
      </c>
      <c r="E12" s="3" t="s">
        <v>716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58"/>
      <c r="B21" s="59"/>
      <c r="C21" s="59"/>
      <c r="D21" s="59"/>
      <c r="E21" s="59"/>
      <c r="F21" s="59"/>
      <c r="G21" s="57"/>
    </row>
  </sheetData>
  <mergeCells count="7">
    <mergeCell ref="B20:F20"/>
    <mergeCell ref="E9:F9"/>
    <mergeCell ref="E13:F13"/>
    <mergeCell ref="E16:F16"/>
    <mergeCell ref="B18:F18"/>
    <mergeCell ref="B19:D19"/>
    <mergeCell ref="E19:F19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>
  <sheetPr codeName="Sheet134">
    <tabColor rgb="FFFF0000"/>
  </sheetPr>
  <dimension ref="A1:G22"/>
  <sheetViews>
    <sheetView workbookViewId="0">
      <selection sqref="A1:G2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 ht="12" customHeight="1">
      <c r="A1" s="139" t="s">
        <v>2328</v>
      </c>
      <c r="B1" s="68"/>
      <c r="C1" s="68"/>
      <c r="D1" s="68"/>
      <c r="E1" s="68"/>
      <c r="F1" s="68"/>
      <c r="G1" s="66"/>
    </row>
    <row r="2" spans="1:7" ht="12" customHeight="1">
      <c r="A2" s="163"/>
      <c r="B2" s="68"/>
      <c r="C2" s="68"/>
      <c r="D2" s="68"/>
      <c r="E2" s="68"/>
      <c r="F2" s="68"/>
      <c r="G2" s="66"/>
    </row>
    <row r="3" spans="1:7" ht="12" customHeight="1">
      <c r="A3" s="158" t="s">
        <v>2329</v>
      </c>
      <c r="B3" s="68"/>
      <c r="C3" s="68"/>
      <c r="D3" s="68"/>
      <c r="E3" s="68"/>
      <c r="F3" s="68"/>
      <c r="G3" s="66"/>
    </row>
    <row r="4" spans="1:7" ht="12" customHeight="1">
      <c r="A4" s="145"/>
      <c r="B4" s="145"/>
      <c r="C4" s="145"/>
      <c r="D4" s="145"/>
      <c r="E4" s="145"/>
      <c r="F4" s="145"/>
      <c r="G4" s="140"/>
    </row>
    <row r="5" spans="1:7" ht="35.1" customHeight="1">
      <c r="A5" s="60" t="s">
        <v>747</v>
      </c>
      <c r="B5" s="60" t="s">
        <v>748</v>
      </c>
      <c r="C5" s="60" t="s">
        <v>749</v>
      </c>
      <c r="D5" s="60" t="s">
        <v>750</v>
      </c>
      <c r="E5" s="60" t="s">
        <v>751</v>
      </c>
      <c r="F5" s="61" t="s">
        <v>752</v>
      </c>
      <c r="G5" s="61" t="s">
        <v>753</v>
      </c>
    </row>
    <row r="6" spans="1:7" ht="12" customHeight="1">
      <c r="A6" s="62" t="s">
        <v>671</v>
      </c>
      <c r="B6" s="58" t="s">
        <v>672</v>
      </c>
      <c r="C6" s="57"/>
      <c r="D6" s="57"/>
      <c r="E6" s="57"/>
      <c r="F6" s="57"/>
      <c r="G6" s="57"/>
    </row>
    <row r="7" spans="1:7" ht="13.7" customHeight="1">
      <c r="A7" s="57"/>
      <c r="B7" s="58" t="s">
        <v>673</v>
      </c>
      <c r="C7" s="58" t="s">
        <v>674</v>
      </c>
      <c r="D7" s="62" t="s">
        <v>675</v>
      </c>
      <c r="E7" s="58" t="s">
        <v>1346</v>
      </c>
      <c r="F7" s="57"/>
      <c r="G7" s="57"/>
    </row>
    <row r="8" spans="1:7" ht="13.9" customHeight="1">
      <c r="A8" s="57"/>
      <c r="B8" s="58" t="s">
        <v>720</v>
      </c>
      <c r="C8" s="58" t="s">
        <v>678</v>
      </c>
      <c r="D8" s="57"/>
      <c r="E8" s="58" t="s">
        <v>888</v>
      </c>
      <c r="F8" s="57"/>
      <c r="G8" s="57"/>
    </row>
    <row r="9" spans="1:7" ht="13.7" customHeight="1">
      <c r="A9" s="57"/>
      <c r="B9" s="58" t="s">
        <v>736</v>
      </c>
      <c r="C9" s="58" t="s">
        <v>681</v>
      </c>
      <c r="D9" s="57"/>
      <c r="E9" s="58" t="s">
        <v>716</v>
      </c>
      <c r="F9" s="57"/>
      <c r="G9" s="57"/>
    </row>
    <row r="10" spans="1:7" ht="13.7" customHeight="1">
      <c r="A10" s="57"/>
      <c r="B10" s="58" t="s">
        <v>683</v>
      </c>
      <c r="C10" s="58" t="s">
        <v>684</v>
      </c>
      <c r="D10" s="62" t="s">
        <v>675</v>
      </c>
      <c r="E10" s="58" t="s">
        <v>1325</v>
      </c>
      <c r="F10" s="57"/>
      <c r="G10" s="57"/>
    </row>
    <row r="11" spans="1:7" ht="12" customHeight="1">
      <c r="A11" s="57"/>
      <c r="B11" s="57"/>
      <c r="C11" s="57"/>
      <c r="D11" s="57"/>
      <c r="E11" s="878" t="s">
        <v>685</v>
      </c>
      <c r="F11" s="878"/>
      <c r="G11" s="57"/>
    </row>
    <row r="12" spans="1:7" ht="12" customHeight="1">
      <c r="A12" s="62" t="s">
        <v>686</v>
      </c>
      <c r="B12" s="58" t="s">
        <v>687</v>
      </c>
      <c r="C12" s="57"/>
      <c r="D12" s="57"/>
      <c r="E12" s="57"/>
      <c r="F12" s="57"/>
      <c r="G12" s="57"/>
    </row>
    <row r="13" spans="1:7" ht="13.9" customHeight="1">
      <c r="A13" s="57"/>
      <c r="B13" s="58" t="s">
        <v>1347</v>
      </c>
      <c r="C13" s="57"/>
      <c r="D13" s="62" t="s">
        <v>1348</v>
      </c>
      <c r="E13" s="58" t="s">
        <v>713</v>
      </c>
      <c r="F13" s="57"/>
      <c r="G13" s="57"/>
    </row>
    <row r="14" spans="1:7" ht="13.7" customHeight="1">
      <c r="A14" s="57"/>
      <c r="B14" s="58" t="s">
        <v>1349</v>
      </c>
      <c r="C14" s="57"/>
      <c r="D14" s="62" t="s">
        <v>954</v>
      </c>
      <c r="E14" s="58" t="s">
        <v>1350</v>
      </c>
      <c r="F14" s="57"/>
      <c r="G14" s="57"/>
    </row>
    <row r="15" spans="1:7" ht="12" customHeight="1">
      <c r="A15" s="57"/>
      <c r="B15" s="57"/>
      <c r="C15" s="57"/>
      <c r="D15" s="57"/>
      <c r="E15" s="878" t="s">
        <v>698</v>
      </c>
      <c r="F15" s="878"/>
      <c r="G15" s="57"/>
    </row>
    <row r="16" spans="1:7" ht="12" customHeight="1">
      <c r="A16" s="62" t="s">
        <v>699</v>
      </c>
      <c r="B16" s="58" t="s">
        <v>700</v>
      </c>
      <c r="C16" s="57"/>
      <c r="D16" s="57"/>
      <c r="E16" s="57"/>
      <c r="F16" s="57"/>
      <c r="G16" s="57"/>
    </row>
    <row r="17" spans="1:7" ht="12" customHeight="1">
      <c r="A17" s="57"/>
      <c r="B17" s="57"/>
      <c r="C17" s="57"/>
      <c r="D17" s="57"/>
      <c r="E17" s="57"/>
      <c r="F17" s="57"/>
      <c r="G17" s="57"/>
    </row>
    <row r="18" spans="1:7" ht="12" customHeight="1">
      <c r="A18" s="57"/>
      <c r="B18" s="57"/>
      <c r="C18" s="57"/>
      <c r="D18" s="57"/>
      <c r="E18" s="878" t="s">
        <v>701</v>
      </c>
      <c r="F18" s="878"/>
      <c r="G18" s="57"/>
    </row>
    <row r="19" spans="1:7" ht="12" customHeight="1">
      <c r="A19" s="57"/>
      <c r="B19" s="57"/>
      <c r="C19" s="57"/>
      <c r="D19" s="57"/>
      <c r="E19" s="57"/>
      <c r="F19" s="57"/>
      <c r="G19" s="57"/>
    </row>
    <row r="20" spans="1:7" ht="12" customHeight="1">
      <c r="A20" s="62" t="s">
        <v>702</v>
      </c>
      <c r="B20" s="878" t="s">
        <v>703</v>
      </c>
      <c r="C20" s="878"/>
      <c r="D20" s="878"/>
      <c r="E20" s="878"/>
      <c r="F20" s="878"/>
      <c r="G20" s="57"/>
    </row>
    <row r="21" spans="1:7" ht="12" customHeight="1">
      <c r="A21" s="62" t="s">
        <v>704</v>
      </c>
      <c r="B21" s="875" t="s">
        <v>843</v>
      </c>
      <c r="C21" s="875"/>
      <c r="D21" s="875"/>
      <c r="E21" s="876" t="s">
        <v>706</v>
      </c>
      <c r="F21" s="876"/>
      <c r="G21" s="57"/>
    </row>
    <row r="22" spans="1:7" ht="12" customHeight="1">
      <c r="A22" s="62" t="s">
        <v>707</v>
      </c>
      <c r="B22" s="877" t="s">
        <v>708</v>
      </c>
      <c r="C22" s="877"/>
      <c r="D22" s="877"/>
      <c r="E22" s="877"/>
      <c r="F22" s="877"/>
      <c r="G22" s="57"/>
    </row>
  </sheetData>
  <mergeCells count="7">
    <mergeCell ref="B22:F22"/>
    <mergeCell ref="E11:F11"/>
    <mergeCell ref="E15:F15"/>
    <mergeCell ref="E18:F18"/>
    <mergeCell ref="B20:F20"/>
    <mergeCell ref="B21:D21"/>
    <mergeCell ref="E21:F21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>
  <sheetPr codeName="Sheet135"/>
  <dimension ref="A1:G44"/>
  <sheetViews>
    <sheetView topLeftCell="A25" workbookViewId="0">
      <selection activeCell="G44" sqref="A1:G44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2330</v>
      </c>
    </row>
    <row r="3" spans="1:7" ht="50.25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5"/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713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735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737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1325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1351</v>
      </c>
      <c r="C11" s="5"/>
      <c r="D11" s="12" t="s">
        <v>1348</v>
      </c>
      <c r="E11" s="3" t="s">
        <v>713</v>
      </c>
      <c r="F11" s="5"/>
      <c r="G11" s="5"/>
    </row>
    <row r="12" spans="1:7" ht="13.9" customHeight="1">
      <c r="A12" s="5"/>
      <c r="B12" s="3" t="s">
        <v>726</v>
      </c>
      <c r="C12" s="5"/>
      <c r="D12" s="12" t="s">
        <v>690</v>
      </c>
      <c r="E12" s="3" t="s">
        <v>1173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716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12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12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12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12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62"/>
      <c r="B22" s="59"/>
      <c r="C22" s="59"/>
      <c r="D22" s="59"/>
      <c r="E22" s="59"/>
      <c r="F22" s="59"/>
      <c r="G22" s="57"/>
    </row>
    <row r="23" spans="1:7" ht="12" customHeight="1">
      <c r="A23" s="71" t="s">
        <v>2331</v>
      </c>
      <c r="B23" s="59"/>
      <c r="C23" s="59"/>
      <c r="D23" s="59"/>
      <c r="E23" s="59"/>
      <c r="F23" s="59"/>
      <c r="G23" s="57"/>
    </row>
    <row r="24" spans="1:7" ht="12" customHeight="1">
      <c r="A24" s="62"/>
      <c r="B24" s="59"/>
      <c r="C24" s="59"/>
      <c r="D24" s="59"/>
      <c r="E24" s="59"/>
      <c r="F24" s="59"/>
      <c r="G24" s="57"/>
    </row>
    <row r="25" spans="1:7" ht="34.9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12" t="s">
        <v>671</v>
      </c>
      <c r="B26" s="3" t="s">
        <v>672</v>
      </c>
      <c r="C26" s="5"/>
      <c r="D26" s="5"/>
      <c r="E26" s="5"/>
      <c r="F26" s="5"/>
      <c r="G26" s="5"/>
    </row>
    <row r="27" spans="1:7" ht="13.9" customHeight="1">
      <c r="A27" s="5"/>
      <c r="B27" s="3" t="s">
        <v>673</v>
      </c>
      <c r="C27" s="3" t="s">
        <v>674</v>
      </c>
      <c r="D27" s="12" t="s">
        <v>675</v>
      </c>
      <c r="E27" s="3" t="s">
        <v>713</v>
      </c>
      <c r="F27" s="5"/>
      <c r="G27" s="5"/>
    </row>
    <row r="28" spans="1:7" ht="13.7" customHeight="1">
      <c r="A28" s="5"/>
      <c r="B28" s="3" t="s">
        <v>720</v>
      </c>
      <c r="C28" s="3" t="s">
        <v>678</v>
      </c>
      <c r="D28" s="5"/>
      <c r="E28" s="3" t="s">
        <v>735</v>
      </c>
      <c r="F28" s="5"/>
      <c r="G28" s="5"/>
    </row>
    <row r="29" spans="1:7" ht="13.9" customHeight="1">
      <c r="A29" s="5"/>
      <c r="B29" s="3" t="s">
        <v>736</v>
      </c>
      <c r="C29" s="3" t="s">
        <v>681</v>
      </c>
      <c r="D29" s="5"/>
      <c r="E29" s="3" t="s">
        <v>737</v>
      </c>
      <c r="F29" s="5"/>
      <c r="G29" s="5"/>
    </row>
    <row r="30" spans="1:7" ht="13.7" customHeight="1">
      <c r="A30" s="5"/>
      <c r="B30" s="3" t="s">
        <v>683</v>
      </c>
      <c r="C30" s="3" t="s">
        <v>684</v>
      </c>
      <c r="D30" s="12" t="s">
        <v>675</v>
      </c>
      <c r="E30" s="3" t="s">
        <v>738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12" t="s">
        <v>686</v>
      </c>
      <c r="B32" s="3" t="s">
        <v>687</v>
      </c>
      <c r="C32" s="5"/>
      <c r="D32" s="5"/>
      <c r="E32" s="5"/>
      <c r="F32" s="5"/>
      <c r="G32" s="5"/>
    </row>
    <row r="33" spans="1:7" ht="13.7" customHeight="1">
      <c r="A33" s="5"/>
      <c r="B33" s="3" t="s">
        <v>1351</v>
      </c>
      <c r="C33" s="5"/>
      <c r="D33" s="12" t="s">
        <v>1348</v>
      </c>
      <c r="E33" s="3" t="s">
        <v>713</v>
      </c>
      <c r="F33" s="5"/>
      <c r="G33" s="5"/>
    </row>
    <row r="34" spans="1:7" ht="13.9" customHeight="1">
      <c r="A34" s="5"/>
      <c r="B34" s="3" t="s">
        <v>726</v>
      </c>
      <c r="C34" s="5"/>
      <c r="D34" s="12" t="s">
        <v>690</v>
      </c>
      <c r="E34" s="3" t="s">
        <v>1173</v>
      </c>
      <c r="F34" s="5"/>
      <c r="G34" s="5"/>
    </row>
    <row r="35" spans="1:7" ht="13.7" customHeight="1">
      <c r="A35" s="5"/>
      <c r="B35" s="3" t="s">
        <v>727</v>
      </c>
      <c r="C35" s="5"/>
      <c r="D35" s="12" t="s">
        <v>848</v>
      </c>
      <c r="E35" s="3" t="s">
        <v>716</v>
      </c>
      <c r="F35" s="5"/>
      <c r="G35" s="5"/>
    </row>
    <row r="36" spans="1:7" ht="13.7" customHeight="1">
      <c r="A36" s="5"/>
      <c r="B36" s="3" t="s">
        <v>730</v>
      </c>
      <c r="C36" s="5"/>
      <c r="D36" s="12" t="s">
        <v>731</v>
      </c>
      <c r="E36" s="3" t="s">
        <v>1352</v>
      </c>
      <c r="F36" s="5"/>
      <c r="G36" s="5"/>
    </row>
    <row r="37" spans="1:7" ht="12" customHeight="1">
      <c r="A37" s="5"/>
      <c r="B37" s="5"/>
      <c r="C37" s="5"/>
      <c r="D37" s="5"/>
      <c r="E37" s="878" t="s">
        <v>698</v>
      </c>
      <c r="F37" s="878"/>
      <c r="G37" s="5"/>
    </row>
    <row r="38" spans="1:7" ht="12" customHeight="1">
      <c r="A38" s="12" t="s">
        <v>699</v>
      </c>
      <c r="B38" s="3" t="s">
        <v>700</v>
      </c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878" t="s">
        <v>701</v>
      </c>
      <c r="F40" s="878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12" t="s">
        <v>702</v>
      </c>
      <c r="B42" s="878" t="s">
        <v>703</v>
      </c>
      <c r="C42" s="878"/>
      <c r="D42" s="878"/>
      <c r="E42" s="878"/>
      <c r="F42" s="878"/>
      <c r="G42" s="5"/>
    </row>
    <row r="43" spans="1:7" ht="12" customHeight="1">
      <c r="A43" s="12" t="s">
        <v>704</v>
      </c>
      <c r="B43" s="875" t="s">
        <v>843</v>
      </c>
      <c r="C43" s="875"/>
      <c r="D43" s="875"/>
      <c r="E43" s="876" t="s">
        <v>706</v>
      </c>
      <c r="F43" s="876"/>
      <c r="G43" s="5"/>
    </row>
    <row r="44" spans="1:7" ht="12" customHeight="1">
      <c r="A44" s="12" t="s">
        <v>707</v>
      </c>
      <c r="B44" s="877" t="s">
        <v>708</v>
      </c>
      <c r="C44" s="877"/>
      <c r="D44" s="877"/>
      <c r="E44" s="877"/>
      <c r="F44" s="877"/>
      <c r="G44" s="5"/>
    </row>
  </sheetData>
  <mergeCells count="14">
    <mergeCell ref="E9:F9"/>
    <mergeCell ref="E14:F14"/>
    <mergeCell ref="E17:F17"/>
    <mergeCell ref="B19:F19"/>
    <mergeCell ref="B20:D20"/>
    <mergeCell ref="E20:F20"/>
    <mergeCell ref="B43:D43"/>
    <mergeCell ref="E43:F43"/>
    <mergeCell ref="B44:F44"/>
    <mergeCell ref="B21:F21"/>
    <mergeCell ref="E31:F31"/>
    <mergeCell ref="E37:F37"/>
    <mergeCell ref="E40:F40"/>
    <mergeCell ref="B42:F42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>
  <sheetPr codeName="Sheet136"/>
  <dimension ref="A1:G45"/>
  <sheetViews>
    <sheetView topLeftCell="A13"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2" t="s">
        <v>2332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713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713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715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738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1353</v>
      </c>
      <c r="C11" s="5"/>
      <c r="D11" s="12" t="s">
        <v>1348</v>
      </c>
      <c r="E11" s="3" t="s">
        <v>713</v>
      </c>
      <c r="F11" s="5"/>
      <c r="G11" s="5"/>
    </row>
    <row r="12" spans="1:7" ht="13.9" customHeight="1">
      <c r="A12" s="5"/>
      <c r="B12" s="3" t="s">
        <v>726</v>
      </c>
      <c r="C12" s="5"/>
      <c r="D12" s="12" t="s">
        <v>690</v>
      </c>
      <c r="E12" s="3" t="s">
        <v>1173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716</v>
      </c>
      <c r="F13" s="5"/>
      <c r="G13" s="5"/>
    </row>
    <row r="14" spans="1:7" ht="13.7" customHeight="1">
      <c r="A14" s="5"/>
      <c r="B14" s="3" t="s">
        <v>1349</v>
      </c>
      <c r="C14" s="5"/>
      <c r="D14" s="12" t="s">
        <v>1354</v>
      </c>
      <c r="E14" s="3" t="s">
        <v>1188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62"/>
      <c r="B23" s="59"/>
      <c r="C23" s="59"/>
      <c r="D23" s="59"/>
      <c r="E23" s="59"/>
      <c r="F23" s="59"/>
      <c r="G23" s="57"/>
    </row>
    <row r="24" spans="1:7" ht="12" customHeight="1">
      <c r="A24" s="64" t="s">
        <v>2333</v>
      </c>
      <c r="B24" s="59"/>
      <c r="C24" s="59"/>
      <c r="D24" s="59"/>
      <c r="E24" s="59"/>
      <c r="F24" s="59"/>
      <c r="G24" s="57"/>
    </row>
    <row r="25" spans="1:7" ht="12" customHeight="1">
      <c r="A25" s="62"/>
      <c r="B25" s="59"/>
      <c r="C25" s="59"/>
      <c r="D25" s="59"/>
      <c r="E25" s="59"/>
      <c r="F25" s="59"/>
      <c r="G25" s="57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3" t="s">
        <v>1177</v>
      </c>
      <c r="F28" s="5"/>
      <c r="G28" s="5"/>
    </row>
    <row r="29" spans="1:7" ht="13.7" customHeight="1">
      <c r="A29" s="5"/>
      <c r="B29" s="3" t="s">
        <v>720</v>
      </c>
      <c r="C29" s="3" t="s">
        <v>678</v>
      </c>
      <c r="D29" s="5"/>
      <c r="E29" s="3" t="s">
        <v>1355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5"/>
      <c r="E30" s="3" t="s">
        <v>737</v>
      </c>
      <c r="F30" s="5"/>
      <c r="G30" s="5"/>
    </row>
    <row r="31" spans="1:7" ht="13.9" customHeight="1">
      <c r="A31" s="5"/>
      <c r="B31" s="3" t="s">
        <v>683</v>
      </c>
      <c r="C31" s="3" t="s">
        <v>684</v>
      </c>
      <c r="D31" s="12" t="s">
        <v>675</v>
      </c>
      <c r="E31" s="3" t="s">
        <v>1197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1356</v>
      </c>
      <c r="C34" s="5"/>
      <c r="D34" s="12" t="s">
        <v>1348</v>
      </c>
      <c r="E34" s="3" t="s">
        <v>1177</v>
      </c>
      <c r="F34" s="5"/>
      <c r="G34" s="5"/>
    </row>
    <row r="35" spans="1:7" ht="13.7" customHeight="1">
      <c r="A35" s="5"/>
      <c r="B35" s="3" t="s">
        <v>726</v>
      </c>
      <c r="C35" s="5"/>
      <c r="D35" s="12" t="s">
        <v>690</v>
      </c>
      <c r="E35" s="3" t="s">
        <v>1173</v>
      </c>
      <c r="F35" s="5"/>
      <c r="G35" s="5"/>
    </row>
    <row r="36" spans="1:7" ht="13.9" customHeight="1">
      <c r="A36" s="5"/>
      <c r="B36" s="3" t="s">
        <v>727</v>
      </c>
      <c r="C36" s="5"/>
      <c r="D36" s="12" t="s">
        <v>848</v>
      </c>
      <c r="E36" s="3" t="s">
        <v>716</v>
      </c>
      <c r="F36" s="5"/>
      <c r="G36" s="5"/>
    </row>
    <row r="37" spans="1:7" ht="13.7" customHeight="1">
      <c r="A37" s="5"/>
      <c r="B37" s="3" t="s">
        <v>1349</v>
      </c>
      <c r="C37" s="5"/>
      <c r="D37" s="12" t="s">
        <v>1354</v>
      </c>
      <c r="E37" s="3" t="s">
        <v>1151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>
  <sheetPr codeName="Sheet137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2334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793</v>
      </c>
      <c r="F5" s="5"/>
      <c r="G5" s="5"/>
    </row>
    <row r="6" spans="1:7" ht="13.9" customHeight="1">
      <c r="A6" s="5"/>
      <c r="B6" s="3" t="s">
        <v>720</v>
      </c>
      <c r="C6" s="3" t="s">
        <v>678</v>
      </c>
      <c r="D6" s="5"/>
      <c r="E6" s="3" t="s">
        <v>1092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793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1357</v>
      </c>
      <c r="C11" s="5"/>
      <c r="D11" s="12" t="s">
        <v>1348</v>
      </c>
      <c r="E11" s="3" t="s">
        <v>713</v>
      </c>
      <c r="F11" s="5"/>
      <c r="G11" s="5"/>
    </row>
    <row r="12" spans="1:7" ht="13.7" customHeight="1">
      <c r="A12" s="5"/>
      <c r="B12" s="3" t="s">
        <v>1349</v>
      </c>
      <c r="C12" s="5"/>
      <c r="D12" s="12" t="s">
        <v>1354</v>
      </c>
      <c r="E12" s="3" t="s">
        <v>1358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12" customHeight="1">
      <c r="A22" s="64" t="s">
        <v>2335</v>
      </c>
      <c r="B22" s="59"/>
      <c r="C22" s="59"/>
      <c r="D22" s="59"/>
      <c r="E22" s="59"/>
      <c r="F22" s="59"/>
      <c r="G22" s="57"/>
    </row>
    <row r="23" spans="1:7" ht="12" customHeight="1">
      <c r="A23" s="62"/>
      <c r="B23" s="59"/>
      <c r="C23" s="59"/>
      <c r="D23" s="59"/>
      <c r="E23" s="59"/>
      <c r="F23" s="59"/>
      <c r="G23" s="57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9" customHeight="1">
      <c r="A26" s="5"/>
      <c r="B26" s="3" t="s">
        <v>673</v>
      </c>
      <c r="C26" s="3" t="s">
        <v>674</v>
      </c>
      <c r="D26" s="12" t="s">
        <v>675</v>
      </c>
      <c r="E26" s="3" t="s">
        <v>739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1359</v>
      </c>
      <c r="F27" s="5"/>
      <c r="G27" s="5"/>
    </row>
    <row r="28" spans="1:7" ht="13.7" customHeight="1">
      <c r="A28" s="5"/>
      <c r="B28" s="3" t="s">
        <v>736</v>
      </c>
      <c r="C28" s="3" t="s">
        <v>681</v>
      </c>
      <c r="D28" s="5"/>
      <c r="E28" s="3" t="s">
        <v>738</v>
      </c>
      <c r="F28" s="5"/>
      <c r="G28" s="5"/>
    </row>
    <row r="29" spans="1:7" ht="13.9" customHeight="1">
      <c r="A29" s="5"/>
      <c r="B29" s="3" t="s">
        <v>683</v>
      </c>
      <c r="C29" s="3" t="s">
        <v>684</v>
      </c>
      <c r="D29" s="12" t="s">
        <v>675</v>
      </c>
      <c r="E29" s="3" t="s">
        <v>1109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1360</v>
      </c>
      <c r="C32" s="5"/>
      <c r="D32" s="12" t="s">
        <v>1348</v>
      </c>
      <c r="E32" s="3" t="s">
        <v>713</v>
      </c>
      <c r="F32" s="5"/>
      <c r="G32" s="5"/>
    </row>
    <row r="33" spans="1:7" ht="13.7" customHeight="1">
      <c r="A33" s="5"/>
      <c r="B33" s="3" t="s">
        <v>1349</v>
      </c>
      <c r="C33" s="5"/>
      <c r="D33" s="12" t="s">
        <v>954</v>
      </c>
      <c r="E33" s="3" t="s">
        <v>1361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>
  <sheetPr codeName="Sheet138"/>
  <dimension ref="A1:G44"/>
  <sheetViews>
    <sheetView workbookViewId="0">
      <selection activeCell="G44" sqref="A1:G44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2336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1173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739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754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746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730</v>
      </c>
      <c r="C11" s="5"/>
      <c r="D11" s="12" t="s">
        <v>848</v>
      </c>
      <c r="E11" s="3" t="s">
        <v>1362</v>
      </c>
      <c r="F11" s="5"/>
      <c r="G11" s="5"/>
    </row>
    <row r="12" spans="1:7" ht="13.9" customHeight="1">
      <c r="A12" s="5"/>
      <c r="B12" s="3" t="s">
        <v>1363</v>
      </c>
      <c r="C12" s="5"/>
      <c r="D12" s="12" t="s">
        <v>690</v>
      </c>
      <c r="E12" s="3" t="s">
        <v>1364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754</v>
      </c>
      <c r="F13" s="5"/>
      <c r="G13" s="5"/>
    </row>
    <row r="14" spans="1:7" ht="13.7" customHeight="1">
      <c r="A14" s="5"/>
      <c r="B14" s="3" t="s">
        <v>1365</v>
      </c>
      <c r="C14" s="5"/>
      <c r="D14" s="12" t="s">
        <v>1366</v>
      </c>
      <c r="E14" s="3" t="s">
        <v>1367</v>
      </c>
      <c r="F14" s="5"/>
      <c r="G14" s="5"/>
    </row>
    <row r="15" spans="1:7" ht="13.9" customHeight="1">
      <c r="A15" s="5"/>
      <c r="B15" s="3" t="s">
        <v>1043</v>
      </c>
      <c r="C15" s="5"/>
      <c r="D15" s="12" t="s">
        <v>690</v>
      </c>
      <c r="E15" s="3" t="s">
        <v>1173</v>
      </c>
      <c r="F15" s="5"/>
      <c r="G15" s="5"/>
    </row>
    <row r="16" spans="1:7" ht="12" customHeight="1">
      <c r="A16" s="5"/>
      <c r="B16" s="5"/>
      <c r="C16" s="5"/>
      <c r="D16" s="5"/>
      <c r="E16" s="878" t="s">
        <v>698</v>
      </c>
      <c r="F16" s="878"/>
      <c r="G16" s="5"/>
    </row>
    <row r="17" spans="1:7" ht="12" customHeight="1">
      <c r="A17" s="12" t="s">
        <v>699</v>
      </c>
      <c r="B17" s="3" t="s">
        <v>700</v>
      </c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5"/>
      <c r="B19" s="5"/>
      <c r="C19" s="5"/>
      <c r="D19" s="5"/>
      <c r="E19" s="878" t="s">
        <v>701</v>
      </c>
      <c r="F19" s="878"/>
      <c r="G19" s="5"/>
    </row>
    <row r="20" spans="1:7" ht="12" customHeight="1">
      <c r="A20" s="5"/>
      <c r="B20" s="5"/>
      <c r="C20" s="5"/>
      <c r="D20" s="5"/>
      <c r="E20" s="5"/>
      <c r="F20" s="5"/>
      <c r="G20" s="5"/>
    </row>
    <row r="21" spans="1:7" ht="12" customHeight="1">
      <c r="A21" s="12" t="s">
        <v>702</v>
      </c>
      <c r="B21" s="878" t="s">
        <v>703</v>
      </c>
      <c r="C21" s="878"/>
      <c r="D21" s="878"/>
      <c r="E21" s="878"/>
      <c r="F21" s="878"/>
      <c r="G21" s="5"/>
    </row>
    <row r="22" spans="1:7" ht="12" customHeight="1">
      <c r="A22" s="12" t="s">
        <v>704</v>
      </c>
      <c r="B22" s="875" t="s">
        <v>843</v>
      </c>
      <c r="C22" s="875"/>
      <c r="D22" s="875"/>
      <c r="E22" s="876" t="s">
        <v>706</v>
      </c>
      <c r="F22" s="876"/>
      <c r="G22" s="5"/>
    </row>
    <row r="23" spans="1:7" ht="12" customHeight="1">
      <c r="A23" s="12" t="s">
        <v>707</v>
      </c>
      <c r="B23" s="877" t="s">
        <v>708</v>
      </c>
      <c r="C23" s="877"/>
      <c r="D23" s="877"/>
      <c r="E23" s="877"/>
      <c r="F23" s="877"/>
      <c r="G23" s="5"/>
    </row>
    <row r="24" spans="1:7" ht="12" customHeight="1">
      <c r="A24" s="62"/>
      <c r="B24" s="59"/>
      <c r="C24" s="59"/>
      <c r="D24" s="59"/>
      <c r="E24" s="59"/>
      <c r="F24" s="59"/>
      <c r="G24" s="57"/>
    </row>
    <row r="25" spans="1:7" ht="12" customHeight="1">
      <c r="A25" s="64" t="s">
        <v>2337</v>
      </c>
      <c r="B25" s="59"/>
      <c r="C25" s="59"/>
      <c r="D25" s="59"/>
      <c r="E25" s="59"/>
      <c r="F25" s="59"/>
      <c r="G25" s="57"/>
    </row>
    <row r="26" spans="1:7" ht="12" customHeight="1">
      <c r="A26" s="62"/>
      <c r="B26" s="59"/>
      <c r="C26" s="59"/>
      <c r="D26" s="59"/>
      <c r="E26" s="59"/>
      <c r="F26" s="59"/>
      <c r="G26" s="57"/>
    </row>
    <row r="27" spans="1:7" ht="35.1" customHeight="1">
      <c r="A27" s="6" t="s">
        <v>747</v>
      </c>
      <c r="B27" s="6" t="s">
        <v>748</v>
      </c>
      <c r="C27" s="6" t="s">
        <v>749</v>
      </c>
      <c r="D27" s="6" t="s">
        <v>750</v>
      </c>
      <c r="E27" s="6" t="s">
        <v>751</v>
      </c>
      <c r="F27" s="7" t="s">
        <v>752</v>
      </c>
      <c r="G27" s="7" t="s">
        <v>753</v>
      </c>
    </row>
    <row r="28" spans="1:7" ht="12" customHeight="1">
      <c r="A28" s="12" t="s">
        <v>671</v>
      </c>
      <c r="B28" s="3" t="s">
        <v>672</v>
      </c>
      <c r="C28" s="5"/>
      <c r="D28" s="5"/>
      <c r="E28" s="5"/>
      <c r="F28" s="5"/>
      <c r="G28" s="5"/>
    </row>
    <row r="29" spans="1:7" ht="13.7" customHeight="1">
      <c r="A29" s="5"/>
      <c r="B29" s="3" t="s">
        <v>673</v>
      </c>
      <c r="C29" s="3" t="s">
        <v>674</v>
      </c>
      <c r="D29" s="12" t="s">
        <v>675</v>
      </c>
      <c r="E29" s="3" t="s">
        <v>739</v>
      </c>
      <c r="F29" s="5"/>
      <c r="G29" s="5"/>
    </row>
    <row r="30" spans="1:7" ht="13.7" customHeight="1">
      <c r="A30" s="5"/>
      <c r="B30" s="3" t="s">
        <v>720</v>
      </c>
      <c r="C30" s="3" t="s">
        <v>678</v>
      </c>
      <c r="D30" s="5"/>
      <c r="E30" s="3" t="s">
        <v>1359</v>
      </c>
      <c r="F30" s="5"/>
      <c r="G30" s="5"/>
    </row>
    <row r="31" spans="1:7" ht="13.9" customHeight="1">
      <c r="A31" s="5"/>
      <c r="B31" s="3" t="s">
        <v>736</v>
      </c>
      <c r="C31" s="3" t="s">
        <v>681</v>
      </c>
      <c r="D31" s="5"/>
      <c r="E31" s="3" t="s">
        <v>738</v>
      </c>
      <c r="F31" s="5"/>
      <c r="G31" s="5"/>
    </row>
    <row r="32" spans="1:7" ht="13.7" customHeight="1">
      <c r="A32" s="5"/>
      <c r="B32" s="3" t="s">
        <v>683</v>
      </c>
      <c r="C32" s="3" t="s">
        <v>684</v>
      </c>
      <c r="D32" s="12" t="s">
        <v>675</v>
      </c>
      <c r="E32" s="3" t="s">
        <v>1109</v>
      </c>
      <c r="F32" s="5"/>
      <c r="G32" s="5"/>
    </row>
    <row r="33" spans="1:7" ht="12" customHeight="1">
      <c r="A33" s="5"/>
      <c r="B33" s="5"/>
      <c r="C33" s="5"/>
      <c r="D33" s="5"/>
      <c r="E33" s="878" t="s">
        <v>685</v>
      </c>
      <c r="F33" s="878"/>
      <c r="G33" s="5"/>
    </row>
    <row r="34" spans="1:7" ht="12" customHeight="1">
      <c r="A34" s="12" t="s">
        <v>686</v>
      </c>
      <c r="B34" s="3" t="s">
        <v>687</v>
      </c>
      <c r="C34" s="5"/>
      <c r="D34" s="5"/>
      <c r="E34" s="5"/>
      <c r="F34" s="5"/>
      <c r="G34" s="5"/>
    </row>
    <row r="35" spans="1:7" ht="13.7" customHeight="1">
      <c r="A35" s="5"/>
      <c r="B35" s="3" t="s">
        <v>1360</v>
      </c>
      <c r="C35" s="5"/>
      <c r="D35" s="12" t="s">
        <v>1348</v>
      </c>
      <c r="E35" s="3" t="s">
        <v>713</v>
      </c>
      <c r="F35" s="5"/>
      <c r="G35" s="5"/>
    </row>
    <row r="36" spans="1:7" ht="13.9" customHeight="1">
      <c r="A36" s="5"/>
      <c r="B36" s="3" t="s">
        <v>1349</v>
      </c>
      <c r="C36" s="5"/>
      <c r="D36" s="12" t="s">
        <v>954</v>
      </c>
      <c r="E36" s="3" t="s">
        <v>1361</v>
      </c>
      <c r="F36" s="5"/>
      <c r="G36" s="5"/>
    </row>
    <row r="37" spans="1:7" ht="12" customHeight="1">
      <c r="A37" s="5"/>
      <c r="B37" s="5"/>
      <c r="C37" s="5"/>
      <c r="D37" s="5"/>
      <c r="E37" s="878" t="s">
        <v>698</v>
      </c>
      <c r="F37" s="878"/>
      <c r="G37" s="5"/>
    </row>
    <row r="38" spans="1:7" ht="12" customHeight="1">
      <c r="A38" s="12" t="s">
        <v>699</v>
      </c>
      <c r="B38" s="3" t="s">
        <v>700</v>
      </c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878" t="s">
        <v>701</v>
      </c>
      <c r="F40" s="878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12" t="s">
        <v>702</v>
      </c>
      <c r="B42" s="878" t="s">
        <v>703</v>
      </c>
      <c r="C42" s="878"/>
      <c r="D42" s="878"/>
      <c r="E42" s="878"/>
      <c r="F42" s="878"/>
      <c r="G42" s="5"/>
    </row>
    <row r="43" spans="1:7" ht="12" customHeight="1">
      <c r="A43" s="12" t="s">
        <v>704</v>
      </c>
      <c r="B43" s="875" t="s">
        <v>843</v>
      </c>
      <c r="C43" s="875"/>
      <c r="D43" s="875"/>
      <c r="E43" s="876" t="s">
        <v>706</v>
      </c>
      <c r="F43" s="876"/>
      <c r="G43" s="5"/>
    </row>
    <row r="44" spans="1:7" ht="12" customHeight="1">
      <c r="A44" s="12" t="s">
        <v>707</v>
      </c>
      <c r="B44" s="877" t="s">
        <v>708</v>
      </c>
      <c r="C44" s="877"/>
      <c r="D44" s="877"/>
      <c r="E44" s="877"/>
      <c r="F44" s="877"/>
      <c r="G44" s="5"/>
    </row>
  </sheetData>
  <mergeCells count="14">
    <mergeCell ref="E9:F9"/>
    <mergeCell ref="E16:F16"/>
    <mergeCell ref="E19:F19"/>
    <mergeCell ref="B21:F21"/>
    <mergeCell ref="B22:D22"/>
    <mergeCell ref="E22:F22"/>
    <mergeCell ref="B43:D43"/>
    <mergeCell ref="E43:F43"/>
    <mergeCell ref="B44:F44"/>
    <mergeCell ref="B23:F23"/>
    <mergeCell ref="E33:F33"/>
    <mergeCell ref="E37:F37"/>
    <mergeCell ref="E40:F40"/>
    <mergeCell ref="B42:F42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>
  <sheetPr codeName="Sheet139"/>
  <dimension ref="A1:G44"/>
  <sheetViews>
    <sheetView workbookViewId="0">
      <selection activeCell="G44" sqref="A1:G44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2338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15" t="s">
        <v>1368</v>
      </c>
      <c r="F5" s="5"/>
      <c r="G5" s="5"/>
    </row>
    <row r="6" spans="1:7" ht="13.9" customHeight="1">
      <c r="A6" s="5"/>
      <c r="B6" s="3" t="s">
        <v>720</v>
      </c>
      <c r="C6" s="3" t="s">
        <v>678</v>
      </c>
      <c r="D6" s="5"/>
      <c r="E6" s="3" t="s">
        <v>711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775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789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1369</v>
      </c>
      <c r="C11" s="5"/>
      <c r="D11" s="12" t="s">
        <v>1348</v>
      </c>
      <c r="E11" s="3" t="s">
        <v>713</v>
      </c>
      <c r="F11" s="5"/>
      <c r="G11" s="5"/>
    </row>
    <row r="12" spans="1:7" ht="13.7" customHeight="1">
      <c r="A12" s="5"/>
      <c r="B12" s="3" t="s">
        <v>1349</v>
      </c>
      <c r="C12" s="5"/>
      <c r="D12" s="12" t="s">
        <v>1354</v>
      </c>
      <c r="E12" s="3" t="s">
        <v>1151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12" customHeight="1">
      <c r="A22" s="64" t="s">
        <v>2339</v>
      </c>
      <c r="B22" s="59"/>
      <c r="C22" s="59"/>
      <c r="D22" s="59"/>
      <c r="E22" s="59"/>
      <c r="F22" s="59"/>
      <c r="G22" s="57"/>
    </row>
    <row r="23" spans="1:7" ht="12" customHeight="1">
      <c r="A23" s="62"/>
      <c r="B23" s="59"/>
      <c r="C23" s="59"/>
      <c r="D23" s="59"/>
      <c r="E23" s="59"/>
      <c r="F23" s="59"/>
      <c r="G23" s="57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1190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1359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5"/>
      <c r="E28" s="3" t="s">
        <v>738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835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1370</v>
      </c>
      <c r="C32" s="5"/>
      <c r="D32" s="12" t="s">
        <v>848</v>
      </c>
      <c r="E32" s="3" t="s">
        <v>1109</v>
      </c>
      <c r="F32" s="5"/>
      <c r="G32" s="5"/>
    </row>
    <row r="33" spans="1:7" ht="13.7" customHeight="1">
      <c r="A33" s="5"/>
      <c r="B33" s="3" t="s">
        <v>1371</v>
      </c>
      <c r="C33" s="5"/>
      <c r="D33" s="12" t="s">
        <v>690</v>
      </c>
      <c r="E33" s="3" t="s">
        <v>1372</v>
      </c>
      <c r="F33" s="5"/>
      <c r="G33" s="5"/>
    </row>
    <row r="34" spans="1:7" ht="13.7" customHeight="1">
      <c r="A34" s="5"/>
      <c r="B34" s="3" t="s">
        <v>1373</v>
      </c>
      <c r="C34" s="5"/>
      <c r="D34" s="12" t="s">
        <v>1207</v>
      </c>
      <c r="E34" s="3" t="s">
        <v>1154</v>
      </c>
      <c r="F34" s="5"/>
      <c r="G34" s="5"/>
    </row>
    <row r="35" spans="1:7" ht="13.9" customHeight="1">
      <c r="A35" s="5"/>
      <c r="B35" s="3" t="s">
        <v>1374</v>
      </c>
      <c r="C35" s="5"/>
      <c r="D35" s="12" t="s">
        <v>731</v>
      </c>
      <c r="E35" s="3" t="s">
        <v>1375</v>
      </c>
      <c r="F35" s="5"/>
      <c r="G35" s="5"/>
    </row>
    <row r="36" spans="1:7" ht="13.7" customHeight="1">
      <c r="A36" s="5"/>
      <c r="B36" s="3" t="s">
        <v>1349</v>
      </c>
      <c r="C36" s="5"/>
      <c r="D36" s="12" t="s">
        <v>1354</v>
      </c>
      <c r="E36" s="3" t="s">
        <v>1039</v>
      </c>
      <c r="F36" s="5"/>
      <c r="G36" s="5"/>
    </row>
    <row r="37" spans="1:7" ht="12" customHeight="1">
      <c r="A37" s="5"/>
      <c r="B37" s="5"/>
      <c r="C37" s="5"/>
      <c r="D37" s="5"/>
      <c r="E37" s="878" t="s">
        <v>698</v>
      </c>
      <c r="F37" s="878"/>
      <c r="G37" s="5"/>
    </row>
    <row r="38" spans="1:7" ht="12" customHeight="1">
      <c r="A38" s="12" t="s">
        <v>699</v>
      </c>
      <c r="B38" s="3" t="s">
        <v>700</v>
      </c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878" t="s">
        <v>701</v>
      </c>
      <c r="F40" s="878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12" t="s">
        <v>702</v>
      </c>
      <c r="B42" s="878" t="s">
        <v>703</v>
      </c>
      <c r="C42" s="878"/>
      <c r="D42" s="878"/>
      <c r="E42" s="878"/>
      <c r="F42" s="878"/>
      <c r="G42" s="5"/>
    </row>
    <row r="43" spans="1:7" ht="12" customHeight="1">
      <c r="A43" s="12" t="s">
        <v>704</v>
      </c>
      <c r="B43" s="875" t="s">
        <v>843</v>
      </c>
      <c r="C43" s="875"/>
      <c r="D43" s="875"/>
      <c r="E43" s="876" t="s">
        <v>706</v>
      </c>
      <c r="F43" s="876"/>
      <c r="G43" s="5"/>
    </row>
    <row r="44" spans="1:7" ht="12" customHeight="1">
      <c r="A44" s="12" t="s">
        <v>707</v>
      </c>
      <c r="B44" s="877" t="s">
        <v>708</v>
      </c>
      <c r="C44" s="877"/>
      <c r="D44" s="877"/>
      <c r="E44" s="877"/>
      <c r="F44" s="877"/>
      <c r="G44" s="5"/>
    </row>
  </sheetData>
  <mergeCells count="14">
    <mergeCell ref="E9:F9"/>
    <mergeCell ref="E13:F13"/>
    <mergeCell ref="E16:F16"/>
    <mergeCell ref="B18:F18"/>
    <mergeCell ref="B19:D19"/>
    <mergeCell ref="E19:F19"/>
    <mergeCell ref="B43:D43"/>
    <mergeCell ref="E43:F43"/>
    <mergeCell ref="B44:F44"/>
    <mergeCell ref="B20:F20"/>
    <mergeCell ref="E30:F30"/>
    <mergeCell ref="E37:F37"/>
    <mergeCell ref="E40:F40"/>
    <mergeCell ref="B42:F42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>
  <sheetPr codeName="Sheet140"/>
  <dimension ref="A1:G43"/>
  <sheetViews>
    <sheetView workbookViewId="0">
      <selection activeCell="B27" sqref="B2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2340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746</v>
      </c>
      <c r="F5" s="5"/>
      <c r="G5" s="5"/>
    </row>
    <row r="6" spans="1:7" ht="13.9" customHeight="1">
      <c r="A6" s="5"/>
      <c r="B6" s="3" t="s">
        <v>720</v>
      </c>
      <c r="C6" s="3" t="s">
        <v>678</v>
      </c>
      <c r="D6" s="5"/>
      <c r="E6" s="3" t="s">
        <v>754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746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789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1376</v>
      </c>
      <c r="C11" s="5"/>
      <c r="D11" s="12" t="s">
        <v>1348</v>
      </c>
      <c r="E11" s="3" t="s">
        <v>713</v>
      </c>
      <c r="F11" s="5"/>
      <c r="G11" s="5"/>
    </row>
    <row r="12" spans="1:7" ht="13.7" customHeight="1">
      <c r="A12" s="5"/>
      <c r="B12" s="4" t="s">
        <v>1377</v>
      </c>
      <c r="C12" s="5"/>
      <c r="D12" s="12" t="s">
        <v>731</v>
      </c>
      <c r="E12" s="3" t="s">
        <v>713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12" customHeight="1">
      <c r="A22" s="64" t="s">
        <v>2341</v>
      </c>
      <c r="B22" s="59"/>
      <c r="C22" s="59"/>
      <c r="D22" s="59"/>
      <c r="E22" s="59"/>
      <c r="F22" s="59"/>
      <c r="G22" s="57"/>
    </row>
    <row r="23" spans="1:7" ht="12" customHeight="1">
      <c r="A23" s="62"/>
      <c r="B23" s="59"/>
      <c r="C23" s="59"/>
      <c r="D23" s="59"/>
      <c r="E23" s="59"/>
      <c r="F23" s="59"/>
      <c r="G23" s="57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9" customHeight="1">
      <c r="A26" s="5"/>
      <c r="B26" s="3" t="s">
        <v>673</v>
      </c>
      <c r="C26" s="3" t="s">
        <v>674</v>
      </c>
      <c r="D26" s="12" t="s">
        <v>675</v>
      </c>
      <c r="E26" s="3" t="s">
        <v>738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1105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5"/>
      <c r="E28" s="3" t="s">
        <v>738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774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1376</v>
      </c>
      <c r="C32" s="5"/>
      <c r="D32" s="12" t="s">
        <v>1348</v>
      </c>
      <c r="E32" s="3" t="s">
        <v>713</v>
      </c>
      <c r="F32" s="5"/>
      <c r="G32" s="5"/>
    </row>
    <row r="33" spans="1:7" ht="13.9" customHeight="1">
      <c r="A33" s="5"/>
      <c r="B33" s="4" t="s">
        <v>1377</v>
      </c>
      <c r="C33" s="5"/>
      <c r="D33" s="12" t="s">
        <v>731</v>
      </c>
      <c r="E33" s="3" t="s">
        <v>713</v>
      </c>
      <c r="F33" s="5"/>
      <c r="G33" s="5"/>
    </row>
    <row r="34" spans="1:7" ht="13.7" customHeight="1">
      <c r="A34" s="5"/>
      <c r="B34" s="3" t="s">
        <v>689</v>
      </c>
      <c r="C34" s="5"/>
      <c r="D34" s="12" t="s">
        <v>690</v>
      </c>
      <c r="E34" s="3" t="s">
        <v>1358</v>
      </c>
      <c r="F34" s="5"/>
      <c r="G34" s="5"/>
    </row>
    <row r="35" spans="1:7" ht="13.7" customHeight="1">
      <c r="A35" s="5"/>
      <c r="B35" s="3" t="s">
        <v>727</v>
      </c>
      <c r="C35" s="5"/>
      <c r="D35" s="12" t="s">
        <v>848</v>
      </c>
      <c r="E35" s="3" t="s">
        <v>738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12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12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12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12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3:F13"/>
    <mergeCell ref="E16:F16"/>
    <mergeCell ref="B18:F18"/>
    <mergeCell ref="B19:D19"/>
    <mergeCell ref="E19:F19"/>
    <mergeCell ref="B42:D42"/>
    <mergeCell ref="E42:F42"/>
    <mergeCell ref="B43:F43"/>
    <mergeCell ref="B20:F20"/>
    <mergeCell ref="E30:F30"/>
    <mergeCell ref="E36:F36"/>
    <mergeCell ref="E39:F39"/>
    <mergeCell ref="B41:F41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>
  <sheetPr codeName="Sheet141"/>
  <dimension ref="A1:G44"/>
  <sheetViews>
    <sheetView topLeftCell="A25" workbookViewId="0">
      <selection activeCell="G44" sqref="A1:G44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2342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716</v>
      </c>
      <c r="F5" s="5"/>
      <c r="G5" s="5"/>
    </row>
    <row r="6" spans="1:7" ht="13.9" customHeight="1">
      <c r="A6" s="5"/>
      <c r="B6" s="3" t="s">
        <v>720</v>
      </c>
      <c r="C6" s="3" t="s">
        <v>678</v>
      </c>
      <c r="D6" s="5"/>
      <c r="E6" s="3" t="s">
        <v>715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716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4" t="s">
        <v>1378</v>
      </c>
      <c r="C11" s="5"/>
      <c r="D11" s="12" t="s">
        <v>1348</v>
      </c>
      <c r="E11" s="3" t="s">
        <v>713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62"/>
      <c r="B20" s="59"/>
      <c r="C20" s="59"/>
      <c r="D20" s="59"/>
      <c r="E20" s="59"/>
      <c r="F20" s="59"/>
      <c r="G20" s="57"/>
    </row>
    <row r="21" spans="1:7" ht="12" customHeight="1">
      <c r="A21" s="64" t="s">
        <v>2343</v>
      </c>
      <c r="B21" s="59"/>
      <c r="C21" s="59"/>
      <c r="D21" s="59"/>
      <c r="E21" s="59"/>
      <c r="F21" s="59"/>
      <c r="G21" s="57"/>
    </row>
    <row r="22" spans="1:7" ht="12" customHeight="1">
      <c r="A22" s="62"/>
      <c r="B22" s="59"/>
      <c r="C22" s="59"/>
      <c r="D22" s="59"/>
      <c r="E22" s="59"/>
      <c r="F22" s="59"/>
      <c r="G22" s="57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12" t="s">
        <v>675</v>
      </c>
      <c r="E25" s="3" t="s">
        <v>1379</v>
      </c>
      <c r="F25" s="5"/>
      <c r="G25" s="5"/>
    </row>
    <row r="26" spans="1:7" ht="13.7" customHeight="1">
      <c r="A26" s="5"/>
      <c r="B26" s="3" t="s">
        <v>720</v>
      </c>
      <c r="C26" s="3" t="s">
        <v>678</v>
      </c>
      <c r="D26" s="5"/>
      <c r="E26" s="3" t="s">
        <v>1380</v>
      </c>
      <c r="F26" s="5"/>
      <c r="G26" s="5"/>
    </row>
    <row r="27" spans="1:7" ht="13.9" customHeight="1">
      <c r="A27" s="5"/>
      <c r="B27" s="3" t="s">
        <v>736</v>
      </c>
      <c r="C27" s="3" t="s">
        <v>681</v>
      </c>
      <c r="D27" s="5"/>
      <c r="E27" s="3" t="s">
        <v>695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12" t="s">
        <v>675</v>
      </c>
      <c r="E28" s="3" t="s">
        <v>893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730</v>
      </c>
      <c r="C31" s="5"/>
      <c r="D31" s="12" t="s">
        <v>1366</v>
      </c>
      <c r="E31" s="3" t="s">
        <v>1381</v>
      </c>
      <c r="F31" s="5"/>
      <c r="G31" s="5"/>
    </row>
    <row r="32" spans="1:7" ht="13.7" customHeight="1">
      <c r="A32" s="5"/>
      <c r="B32" s="3" t="s">
        <v>689</v>
      </c>
      <c r="C32" s="5"/>
      <c r="D32" s="12" t="s">
        <v>690</v>
      </c>
      <c r="E32" s="3" t="s">
        <v>1382</v>
      </c>
      <c r="F32" s="5"/>
      <c r="G32" s="5"/>
    </row>
    <row r="33" spans="1:7" ht="13.7" customHeight="1">
      <c r="A33" s="5"/>
      <c r="B33" s="3" t="s">
        <v>727</v>
      </c>
      <c r="C33" s="5"/>
      <c r="D33" s="12" t="s">
        <v>848</v>
      </c>
      <c r="E33" s="3" t="s">
        <v>1199</v>
      </c>
      <c r="F33" s="5"/>
      <c r="G33" s="5"/>
    </row>
    <row r="34" spans="1:7" ht="13.9" customHeight="1">
      <c r="A34" s="5"/>
      <c r="B34" s="3" t="s">
        <v>691</v>
      </c>
      <c r="C34" s="5"/>
      <c r="D34" s="12" t="s">
        <v>848</v>
      </c>
      <c r="E34" s="3" t="s">
        <v>1197</v>
      </c>
      <c r="F34" s="5"/>
      <c r="G34" s="5"/>
    </row>
    <row r="35" spans="1:7" ht="13.7" customHeight="1">
      <c r="A35" s="5"/>
      <c r="B35" s="3" t="s">
        <v>809</v>
      </c>
      <c r="C35" s="5"/>
      <c r="D35" s="12" t="s">
        <v>848</v>
      </c>
      <c r="E35" s="3" t="s">
        <v>1199</v>
      </c>
      <c r="F35" s="5"/>
      <c r="G35" s="5"/>
    </row>
    <row r="36" spans="1:7" ht="13.7" customHeight="1">
      <c r="A36" s="5"/>
      <c r="B36" s="3" t="s">
        <v>1371</v>
      </c>
      <c r="C36" s="5"/>
      <c r="D36" s="12" t="s">
        <v>690</v>
      </c>
      <c r="E36" s="3" t="s">
        <v>1383</v>
      </c>
      <c r="F36" s="5"/>
      <c r="G36" s="5"/>
    </row>
    <row r="37" spans="1:7" ht="12" customHeight="1">
      <c r="A37" s="5"/>
      <c r="B37" s="5"/>
      <c r="C37" s="5"/>
      <c r="D37" s="5"/>
      <c r="E37" s="878" t="s">
        <v>698</v>
      </c>
      <c r="F37" s="878"/>
      <c r="G37" s="5"/>
    </row>
    <row r="38" spans="1:7" ht="12" customHeight="1">
      <c r="A38" s="12" t="s">
        <v>699</v>
      </c>
      <c r="B38" s="3" t="s">
        <v>700</v>
      </c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878" t="s">
        <v>701</v>
      </c>
      <c r="F40" s="878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12" t="s">
        <v>702</v>
      </c>
      <c r="B42" s="878" t="s">
        <v>703</v>
      </c>
      <c r="C42" s="878"/>
      <c r="D42" s="878"/>
      <c r="E42" s="878"/>
      <c r="F42" s="878"/>
      <c r="G42" s="5"/>
    </row>
    <row r="43" spans="1:7" ht="12" customHeight="1">
      <c r="A43" s="12" t="s">
        <v>704</v>
      </c>
      <c r="B43" s="875" t="s">
        <v>843</v>
      </c>
      <c r="C43" s="875"/>
      <c r="D43" s="875"/>
      <c r="E43" s="876" t="s">
        <v>706</v>
      </c>
      <c r="F43" s="876"/>
      <c r="G43" s="5"/>
    </row>
    <row r="44" spans="1:7" ht="12" customHeight="1">
      <c r="A44" s="12" t="s">
        <v>707</v>
      </c>
      <c r="B44" s="877" t="s">
        <v>708</v>
      </c>
      <c r="C44" s="877"/>
      <c r="D44" s="877"/>
      <c r="E44" s="877"/>
      <c r="F44" s="877"/>
      <c r="G44" s="5"/>
    </row>
  </sheetData>
  <mergeCells count="14">
    <mergeCell ref="E9:F9"/>
    <mergeCell ref="E12:F12"/>
    <mergeCell ref="E15:F15"/>
    <mergeCell ref="B17:F17"/>
    <mergeCell ref="B18:D18"/>
    <mergeCell ref="E18:F18"/>
    <mergeCell ref="B43:D43"/>
    <mergeCell ref="E43:F43"/>
    <mergeCell ref="B44:F44"/>
    <mergeCell ref="B19:F19"/>
    <mergeCell ref="E29:F29"/>
    <mergeCell ref="E37:F37"/>
    <mergeCell ref="E40:F40"/>
    <mergeCell ref="B42:F4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G40"/>
  <sheetViews>
    <sheetView topLeftCell="A28" workbookViewId="0">
      <selection sqref="A1:G40"/>
    </sheetView>
  </sheetViews>
  <sheetFormatPr defaultRowHeight="15"/>
  <cols>
    <col min="1" max="1" width="5.28515625" customWidth="1"/>
    <col min="2" max="2" width="24.42578125" customWidth="1"/>
    <col min="3" max="3" width="7" customWidth="1"/>
    <col min="4" max="4" width="10.85546875" customWidth="1"/>
    <col min="5" max="5" width="14.28515625" customWidth="1"/>
    <col min="6" max="6" width="13.85546875" customWidth="1"/>
    <col min="7" max="7" width="16" customWidth="1"/>
  </cols>
  <sheetData>
    <row r="1" spans="1:7">
      <c r="A1" s="71" t="s">
        <v>2075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819</v>
      </c>
      <c r="F5" s="5"/>
      <c r="G5" s="5"/>
    </row>
    <row r="6" spans="1:7" ht="13.9" customHeight="1">
      <c r="A6" s="5"/>
      <c r="B6" s="3" t="s">
        <v>764</v>
      </c>
      <c r="C6" s="3" t="s">
        <v>681</v>
      </c>
      <c r="D6" s="12" t="s">
        <v>675</v>
      </c>
      <c r="E6" s="3" t="s">
        <v>819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820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835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23.45" customHeight="1">
      <c r="A11" s="5"/>
      <c r="B11" s="16" t="s">
        <v>926</v>
      </c>
      <c r="C11" s="5"/>
      <c r="D11" s="12" t="s">
        <v>927</v>
      </c>
      <c r="E11" s="3" t="s">
        <v>758</v>
      </c>
      <c r="F11" s="5"/>
      <c r="G11" s="5"/>
    </row>
    <row r="12" spans="1:7" ht="13.9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31"/>
      <c r="B20" s="30"/>
      <c r="C20" s="30"/>
      <c r="D20" s="30"/>
      <c r="E20" s="30"/>
      <c r="F20" s="30"/>
      <c r="G20" s="28"/>
    </row>
    <row r="21" spans="1:7" ht="12" customHeight="1">
      <c r="A21" s="64" t="s">
        <v>2076</v>
      </c>
      <c r="B21" s="30"/>
      <c r="C21" s="30"/>
      <c r="D21" s="30"/>
      <c r="E21" s="30"/>
      <c r="F21" s="30"/>
      <c r="G21" s="28"/>
    </row>
    <row r="22" spans="1:7" ht="12" customHeight="1">
      <c r="A22" s="31"/>
      <c r="B22" s="30"/>
      <c r="C22" s="30"/>
      <c r="D22" s="30"/>
      <c r="E22" s="30"/>
      <c r="F22" s="30"/>
      <c r="G22" s="2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12" t="s">
        <v>675</v>
      </c>
      <c r="E25" s="3" t="s">
        <v>928</v>
      </c>
      <c r="F25" s="5"/>
      <c r="G25" s="5"/>
    </row>
    <row r="26" spans="1:7" ht="13.7" customHeight="1">
      <c r="A26" s="5"/>
      <c r="B26" s="3" t="s">
        <v>929</v>
      </c>
      <c r="C26" s="3" t="s">
        <v>681</v>
      </c>
      <c r="D26" s="12" t="s">
        <v>675</v>
      </c>
      <c r="E26" s="3">
        <v>1.67</v>
      </c>
      <c r="F26" s="5"/>
      <c r="G26" s="5"/>
    </row>
    <row r="27" spans="1:7" ht="13.9" customHeight="1">
      <c r="A27" s="5"/>
      <c r="B27" s="3" t="s">
        <v>736</v>
      </c>
      <c r="C27" s="3" t="s">
        <v>681</v>
      </c>
      <c r="D27" s="12" t="s">
        <v>675</v>
      </c>
      <c r="E27" s="3" t="s">
        <v>930</v>
      </c>
      <c r="F27" s="5"/>
      <c r="G27" s="5"/>
    </row>
    <row r="28" spans="1:7" ht="13.7" customHeight="1">
      <c r="A28" s="5"/>
      <c r="B28" s="3" t="s">
        <v>683</v>
      </c>
      <c r="C28" s="3" t="s">
        <v>684</v>
      </c>
      <c r="D28" s="12" t="s">
        <v>675</v>
      </c>
      <c r="E28" s="3" t="s">
        <v>815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724</v>
      </c>
      <c r="C31" s="5"/>
      <c r="D31" s="12" t="s">
        <v>756</v>
      </c>
      <c r="E31" s="3" t="s">
        <v>931</v>
      </c>
      <c r="F31" s="5"/>
      <c r="G31" s="5"/>
    </row>
    <row r="32" spans="1:7" ht="13.9" customHeight="1">
      <c r="A32" s="5"/>
      <c r="B32" s="3" t="s">
        <v>903</v>
      </c>
      <c r="C32" s="5"/>
      <c r="D32" s="12" t="s">
        <v>904</v>
      </c>
      <c r="E32" s="3" t="s">
        <v>932</v>
      </c>
      <c r="F32" s="5"/>
      <c r="G32" s="5"/>
    </row>
    <row r="33" spans="1:7" ht="13.7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878" t="s">
        <v>701</v>
      </c>
      <c r="F36" s="878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12" t="s">
        <v>702</v>
      </c>
      <c r="B38" s="878" t="s">
        <v>703</v>
      </c>
      <c r="C38" s="878"/>
      <c r="D38" s="878"/>
      <c r="E38" s="878"/>
      <c r="F38" s="878"/>
      <c r="G38" s="5"/>
    </row>
    <row r="39" spans="1:7" ht="12" customHeight="1">
      <c r="A39" s="12" t="s">
        <v>704</v>
      </c>
      <c r="B39" s="875" t="s">
        <v>843</v>
      </c>
      <c r="C39" s="875"/>
      <c r="D39" s="875"/>
      <c r="E39" s="876" t="s">
        <v>706</v>
      </c>
      <c r="F39" s="876"/>
      <c r="G39" s="5"/>
    </row>
    <row r="40" spans="1:7" ht="12" customHeight="1">
      <c r="A40" s="12" t="s">
        <v>707</v>
      </c>
      <c r="B40" s="877" t="s">
        <v>708</v>
      </c>
      <c r="C40" s="877"/>
      <c r="D40" s="877"/>
      <c r="E40" s="877"/>
      <c r="F40" s="877"/>
      <c r="G40" s="5"/>
    </row>
  </sheetData>
  <mergeCells count="14">
    <mergeCell ref="E9:F9"/>
    <mergeCell ref="E12:F12"/>
    <mergeCell ref="E15:F15"/>
    <mergeCell ref="B17:F17"/>
    <mergeCell ref="B18:D18"/>
    <mergeCell ref="E18:F18"/>
    <mergeCell ref="B39:D39"/>
    <mergeCell ref="E39:F39"/>
    <mergeCell ref="B40:F40"/>
    <mergeCell ref="B19:F19"/>
    <mergeCell ref="E29:F29"/>
    <mergeCell ref="E33:F33"/>
    <mergeCell ref="E36:F36"/>
    <mergeCell ref="B38:F38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>
  <sheetPr codeName="Sheet142"/>
  <dimension ref="A1:G49"/>
  <sheetViews>
    <sheetView topLeftCell="A28" workbookViewId="0">
      <selection activeCell="G49" sqref="A1:G4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2344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15" t="s">
        <v>1384</v>
      </c>
      <c r="F5" s="5"/>
      <c r="G5" s="5"/>
    </row>
    <row r="6" spans="1:7" ht="13.9" customHeight="1">
      <c r="A6" s="5"/>
      <c r="B6" s="3" t="s">
        <v>720</v>
      </c>
      <c r="C6" s="3" t="s">
        <v>678</v>
      </c>
      <c r="D6" s="5"/>
      <c r="E6" s="3" t="s">
        <v>1385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893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987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730</v>
      </c>
      <c r="C11" s="5"/>
      <c r="D11" s="12" t="s">
        <v>1366</v>
      </c>
      <c r="E11" s="3" t="s">
        <v>1386</v>
      </c>
      <c r="F11" s="5"/>
      <c r="G11" s="5"/>
    </row>
    <row r="12" spans="1:7" ht="13.7" customHeight="1">
      <c r="A12" s="5"/>
      <c r="B12" s="3" t="s">
        <v>689</v>
      </c>
      <c r="C12" s="5"/>
      <c r="D12" s="12" t="s">
        <v>690</v>
      </c>
      <c r="E12" s="3" t="s">
        <v>1387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1045</v>
      </c>
      <c r="F13" s="5"/>
      <c r="G13" s="5"/>
    </row>
    <row r="14" spans="1:7" ht="13.9" customHeight="1">
      <c r="A14" s="5"/>
      <c r="B14" s="3" t="s">
        <v>691</v>
      </c>
      <c r="C14" s="5"/>
      <c r="D14" s="12" t="s">
        <v>848</v>
      </c>
      <c r="E14" s="3" t="s">
        <v>1057</v>
      </c>
      <c r="F14" s="5"/>
      <c r="G14" s="5"/>
    </row>
    <row r="15" spans="1:7" ht="13.7" customHeight="1">
      <c r="A15" s="5"/>
      <c r="B15" s="3" t="s">
        <v>809</v>
      </c>
      <c r="C15" s="5"/>
      <c r="D15" s="12" t="s">
        <v>848</v>
      </c>
      <c r="E15" s="3" t="s">
        <v>718</v>
      </c>
      <c r="F15" s="5"/>
      <c r="G15" s="5"/>
    </row>
    <row r="16" spans="1:7" ht="13.9" customHeight="1">
      <c r="A16" s="5"/>
      <c r="B16" s="3" t="s">
        <v>1371</v>
      </c>
      <c r="C16" s="5"/>
      <c r="D16" s="12" t="s">
        <v>690</v>
      </c>
      <c r="E16" s="3" t="s">
        <v>1388</v>
      </c>
      <c r="F16" s="5"/>
      <c r="G16" s="5"/>
    </row>
    <row r="17" spans="1:7" ht="11.85" customHeight="1">
      <c r="A17" s="5"/>
      <c r="B17" s="5"/>
      <c r="C17" s="5"/>
      <c r="D17" s="5"/>
      <c r="E17" s="878" t="s">
        <v>698</v>
      </c>
      <c r="F17" s="878"/>
      <c r="G17" s="5"/>
    </row>
    <row r="18" spans="1:7" ht="12" customHeight="1">
      <c r="A18" s="12" t="s">
        <v>699</v>
      </c>
      <c r="B18" s="3" t="s">
        <v>700</v>
      </c>
      <c r="C18" s="5"/>
      <c r="D18" s="5"/>
      <c r="E18" s="5"/>
      <c r="F18" s="5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5"/>
      <c r="B20" s="5"/>
      <c r="C20" s="5"/>
      <c r="D20" s="5"/>
      <c r="E20" s="878" t="s">
        <v>701</v>
      </c>
      <c r="F20" s="878"/>
      <c r="G20" s="5"/>
    </row>
    <row r="21" spans="1:7" ht="12" customHeight="1">
      <c r="A21" s="5"/>
      <c r="B21" s="5"/>
      <c r="C21" s="5"/>
      <c r="D21" s="5"/>
      <c r="E21" s="5"/>
      <c r="F21" s="5"/>
      <c r="G21" s="5"/>
    </row>
    <row r="22" spans="1:7" ht="12" customHeight="1">
      <c r="A22" s="12" t="s">
        <v>702</v>
      </c>
      <c r="B22" s="878" t="s">
        <v>703</v>
      </c>
      <c r="C22" s="878"/>
      <c r="D22" s="878"/>
      <c r="E22" s="878"/>
      <c r="F22" s="878"/>
      <c r="G22" s="5"/>
    </row>
    <row r="23" spans="1:7" ht="12" customHeight="1">
      <c r="A23" s="12" t="s">
        <v>704</v>
      </c>
      <c r="B23" s="875" t="s">
        <v>843</v>
      </c>
      <c r="C23" s="875"/>
      <c r="D23" s="875"/>
      <c r="E23" s="876" t="s">
        <v>706</v>
      </c>
      <c r="F23" s="876"/>
      <c r="G23" s="5"/>
    </row>
    <row r="24" spans="1:7" ht="12.2" customHeight="1">
      <c r="A24" s="12" t="s">
        <v>707</v>
      </c>
      <c r="B24" s="877" t="s">
        <v>708</v>
      </c>
      <c r="C24" s="877"/>
      <c r="D24" s="877"/>
      <c r="E24" s="877"/>
      <c r="F24" s="877"/>
      <c r="G24" s="5"/>
    </row>
    <row r="25" spans="1:7" ht="12.2" customHeight="1">
      <c r="A25" s="62"/>
      <c r="B25" s="59"/>
      <c r="C25" s="59"/>
      <c r="D25" s="59"/>
      <c r="E25" s="59"/>
      <c r="F25" s="59"/>
      <c r="G25" s="57"/>
    </row>
    <row r="26" spans="1:7" ht="12.2" customHeight="1">
      <c r="A26" s="64" t="s">
        <v>2345</v>
      </c>
      <c r="B26" s="59"/>
      <c r="C26" s="59"/>
      <c r="D26" s="59"/>
      <c r="E26" s="59"/>
      <c r="F26" s="59"/>
      <c r="G26" s="57"/>
    </row>
    <row r="27" spans="1:7" ht="12.2" customHeight="1">
      <c r="A27" s="62"/>
      <c r="B27" s="59"/>
      <c r="C27" s="59"/>
      <c r="D27" s="59"/>
      <c r="E27" s="59"/>
      <c r="F27" s="59"/>
      <c r="G27" s="57"/>
    </row>
    <row r="28" spans="1:7" ht="34.9" customHeight="1">
      <c r="A28" s="6" t="s">
        <v>747</v>
      </c>
      <c r="B28" s="6" t="s">
        <v>748</v>
      </c>
      <c r="C28" s="6" t="s">
        <v>749</v>
      </c>
      <c r="D28" s="6" t="s">
        <v>750</v>
      </c>
      <c r="E28" s="6" t="s">
        <v>751</v>
      </c>
      <c r="F28" s="7" t="s">
        <v>752</v>
      </c>
      <c r="G28" s="7" t="s">
        <v>753</v>
      </c>
    </row>
    <row r="29" spans="1:7" ht="12" customHeight="1">
      <c r="A29" s="12" t="s">
        <v>671</v>
      </c>
      <c r="B29" s="3" t="s">
        <v>672</v>
      </c>
      <c r="C29" s="5"/>
      <c r="D29" s="5"/>
      <c r="E29" s="5"/>
      <c r="F29" s="5"/>
      <c r="G29" s="5"/>
    </row>
    <row r="30" spans="1:7" ht="13.9" customHeight="1">
      <c r="A30" s="5"/>
      <c r="B30" s="3" t="s">
        <v>673</v>
      </c>
      <c r="C30" s="3" t="s">
        <v>674</v>
      </c>
      <c r="D30" s="12" t="s">
        <v>675</v>
      </c>
      <c r="E30" s="15" t="s">
        <v>1384</v>
      </c>
      <c r="F30" s="5"/>
      <c r="G30" s="5"/>
    </row>
    <row r="31" spans="1:7" ht="13.7" customHeight="1">
      <c r="A31" s="5"/>
      <c r="B31" s="3" t="s">
        <v>720</v>
      </c>
      <c r="C31" s="3" t="s">
        <v>678</v>
      </c>
      <c r="D31" s="5"/>
      <c r="E31" s="3" t="s">
        <v>1385</v>
      </c>
      <c r="F31" s="5"/>
      <c r="G31" s="5"/>
    </row>
    <row r="32" spans="1:7" ht="13.7" customHeight="1">
      <c r="A32" s="5"/>
      <c r="B32" s="3" t="s">
        <v>736</v>
      </c>
      <c r="C32" s="3" t="s">
        <v>681</v>
      </c>
      <c r="D32" s="5"/>
      <c r="E32" s="3" t="s">
        <v>893</v>
      </c>
      <c r="F32" s="5"/>
      <c r="G32" s="5"/>
    </row>
    <row r="33" spans="1:7" ht="13.9" customHeight="1">
      <c r="A33" s="5"/>
      <c r="B33" s="3" t="s">
        <v>683</v>
      </c>
      <c r="C33" s="3" t="s">
        <v>684</v>
      </c>
      <c r="D33" s="12" t="s">
        <v>675</v>
      </c>
      <c r="E33" s="3" t="s">
        <v>987</v>
      </c>
      <c r="F33" s="5"/>
      <c r="G33" s="5"/>
    </row>
    <row r="34" spans="1:7" ht="12" customHeight="1">
      <c r="A34" s="5"/>
      <c r="B34" s="5"/>
      <c r="C34" s="5"/>
      <c r="D34" s="5"/>
      <c r="E34" s="878" t="s">
        <v>685</v>
      </c>
      <c r="F34" s="878"/>
      <c r="G34" s="5"/>
    </row>
    <row r="35" spans="1:7" ht="12" customHeight="1">
      <c r="A35" s="12" t="s">
        <v>686</v>
      </c>
      <c r="B35" s="3" t="s">
        <v>687</v>
      </c>
      <c r="C35" s="5"/>
      <c r="D35" s="5"/>
      <c r="E35" s="5"/>
      <c r="F35" s="5"/>
      <c r="G35" s="5"/>
    </row>
    <row r="36" spans="1:7" ht="13.7" customHeight="1">
      <c r="A36" s="5"/>
      <c r="B36" s="3" t="s">
        <v>730</v>
      </c>
      <c r="C36" s="5"/>
      <c r="D36" s="12" t="s">
        <v>1366</v>
      </c>
      <c r="E36" s="3" t="s">
        <v>1389</v>
      </c>
      <c r="F36" s="5"/>
      <c r="G36" s="5"/>
    </row>
    <row r="37" spans="1:7" ht="13.7" customHeight="1">
      <c r="A37" s="5"/>
      <c r="B37" s="3" t="s">
        <v>689</v>
      </c>
      <c r="C37" s="5"/>
      <c r="D37" s="12" t="s">
        <v>690</v>
      </c>
      <c r="E37" s="3" t="s">
        <v>1390</v>
      </c>
      <c r="F37" s="5"/>
      <c r="G37" s="5"/>
    </row>
    <row r="38" spans="1:7" ht="13.9" customHeight="1">
      <c r="A38" s="5"/>
      <c r="B38" s="3" t="s">
        <v>727</v>
      </c>
      <c r="C38" s="5"/>
      <c r="D38" s="12" t="s">
        <v>848</v>
      </c>
      <c r="E38" s="3" t="s">
        <v>1391</v>
      </c>
      <c r="F38" s="5"/>
      <c r="G38" s="5"/>
    </row>
    <row r="39" spans="1:7" ht="13.7" customHeight="1">
      <c r="A39" s="5"/>
      <c r="B39" s="3" t="s">
        <v>691</v>
      </c>
      <c r="C39" s="5"/>
      <c r="D39" s="12" t="s">
        <v>848</v>
      </c>
      <c r="E39" s="3" t="s">
        <v>717</v>
      </c>
      <c r="F39" s="5"/>
      <c r="G39" s="5"/>
    </row>
    <row r="40" spans="1:7" ht="13.7" customHeight="1">
      <c r="A40" s="5"/>
      <c r="B40" s="3" t="s">
        <v>809</v>
      </c>
      <c r="C40" s="5"/>
      <c r="D40" s="12" t="s">
        <v>848</v>
      </c>
      <c r="E40" s="3" t="s">
        <v>833</v>
      </c>
      <c r="F40" s="5"/>
      <c r="G40" s="5"/>
    </row>
    <row r="41" spans="1:7" ht="13.9" customHeight="1">
      <c r="A41" s="5"/>
      <c r="B41" s="3" t="s">
        <v>1371</v>
      </c>
      <c r="C41" s="5"/>
      <c r="D41" s="12" t="s">
        <v>690</v>
      </c>
      <c r="E41" s="3" t="s">
        <v>1392</v>
      </c>
      <c r="F41" s="5"/>
      <c r="G41" s="5"/>
    </row>
    <row r="42" spans="1:7" ht="12" customHeight="1">
      <c r="A42" s="5"/>
      <c r="B42" s="5"/>
      <c r="C42" s="5"/>
      <c r="D42" s="5"/>
      <c r="E42" s="878" t="s">
        <v>698</v>
      </c>
      <c r="F42" s="878"/>
      <c r="G42" s="5"/>
    </row>
    <row r="43" spans="1:7" ht="12" customHeight="1">
      <c r="A43" s="12" t="s">
        <v>699</v>
      </c>
      <c r="B43" s="3" t="s">
        <v>700</v>
      </c>
      <c r="C43" s="5"/>
      <c r="D43" s="5"/>
      <c r="E43" s="5"/>
      <c r="F43" s="5"/>
      <c r="G43" s="5"/>
    </row>
    <row r="44" spans="1:7" ht="12" customHeight="1">
      <c r="A44" s="5"/>
      <c r="B44" s="5"/>
      <c r="C44" s="5"/>
      <c r="D44" s="5"/>
      <c r="E44" s="5"/>
      <c r="F44" s="5"/>
      <c r="G44" s="5"/>
    </row>
    <row r="45" spans="1:7" ht="12" customHeight="1">
      <c r="A45" s="5"/>
      <c r="B45" s="5"/>
      <c r="C45" s="5"/>
      <c r="D45" s="5"/>
      <c r="E45" s="878" t="s">
        <v>701</v>
      </c>
      <c r="F45" s="878"/>
      <c r="G45" s="5"/>
    </row>
    <row r="46" spans="1:7" ht="12" customHeight="1">
      <c r="A46" s="5"/>
      <c r="B46" s="5"/>
      <c r="C46" s="5"/>
      <c r="D46" s="5"/>
      <c r="E46" s="5"/>
      <c r="F46" s="5"/>
      <c r="G46" s="5"/>
    </row>
    <row r="47" spans="1:7" ht="12" customHeight="1">
      <c r="A47" s="12" t="s">
        <v>702</v>
      </c>
      <c r="B47" s="878" t="s">
        <v>703</v>
      </c>
      <c r="C47" s="878"/>
      <c r="D47" s="878"/>
      <c r="E47" s="878"/>
      <c r="F47" s="878"/>
      <c r="G47" s="5"/>
    </row>
    <row r="48" spans="1:7" ht="12" customHeight="1">
      <c r="A48" s="12" t="s">
        <v>704</v>
      </c>
      <c r="B48" s="875" t="s">
        <v>843</v>
      </c>
      <c r="C48" s="875"/>
      <c r="D48" s="875"/>
      <c r="E48" s="876" t="s">
        <v>706</v>
      </c>
      <c r="F48" s="876"/>
      <c r="G48" s="5"/>
    </row>
    <row r="49" spans="1:7" ht="12" customHeight="1">
      <c r="A49" s="12" t="s">
        <v>707</v>
      </c>
      <c r="B49" s="877" t="s">
        <v>708</v>
      </c>
      <c r="C49" s="877"/>
      <c r="D49" s="877"/>
      <c r="E49" s="877"/>
      <c r="F49" s="877"/>
      <c r="G49" s="5"/>
    </row>
  </sheetData>
  <mergeCells count="14">
    <mergeCell ref="E9:F9"/>
    <mergeCell ref="E17:F17"/>
    <mergeCell ref="E20:F20"/>
    <mergeCell ref="B22:F22"/>
    <mergeCell ref="B23:D23"/>
    <mergeCell ref="E23:F23"/>
    <mergeCell ref="B48:D48"/>
    <mergeCell ref="E48:F48"/>
    <mergeCell ref="B49:F49"/>
    <mergeCell ref="B24:F24"/>
    <mergeCell ref="E34:F34"/>
    <mergeCell ref="E42:F42"/>
    <mergeCell ref="E45:F45"/>
    <mergeCell ref="B47:F47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>
  <sheetPr codeName="Sheet143"/>
  <dimension ref="A1:G41"/>
  <sheetViews>
    <sheetView topLeftCell="A7"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2346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1393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1012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1394</v>
      </c>
      <c r="C11" s="5"/>
      <c r="D11" s="12" t="s">
        <v>1395</v>
      </c>
      <c r="E11" s="3" t="s">
        <v>1177</v>
      </c>
      <c r="F11" s="5"/>
      <c r="G11" s="5"/>
    </row>
    <row r="12" spans="1:7" ht="13.7" customHeight="1">
      <c r="A12" s="5"/>
      <c r="B12" s="3" t="s">
        <v>1349</v>
      </c>
      <c r="C12" s="5"/>
      <c r="D12" s="12" t="s">
        <v>954</v>
      </c>
      <c r="E12" s="3" t="s">
        <v>1396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12" customHeight="1">
      <c r="A22" s="64" t="s">
        <v>2347</v>
      </c>
      <c r="B22" s="59"/>
      <c r="C22" s="59"/>
      <c r="D22" s="59"/>
      <c r="E22" s="59"/>
      <c r="F22" s="59"/>
      <c r="G22" s="57"/>
    </row>
    <row r="23" spans="1:7" ht="12" customHeight="1">
      <c r="A23" s="62"/>
      <c r="B23" s="59"/>
      <c r="C23" s="59"/>
      <c r="D23" s="59"/>
      <c r="E23" s="59"/>
      <c r="F23" s="59"/>
      <c r="G23" s="57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1275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716</v>
      </c>
      <c r="F26" s="5"/>
      <c r="G26" s="5"/>
    </row>
    <row r="27" spans="1:7" ht="13.9" customHeight="1">
      <c r="A27" s="5"/>
      <c r="B27" s="3" t="s">
        <v>720</v>
      </c>
      <c r="C27" s="3" t="s">
        <v>678</v>
      </c>
      <c r="D27" s="5"/>
      <c r="E27" s="15" t="s">
        <v>1397</v>
      </c>
      <c r="F27" s="5"/>
      <c r="G27" s="5"/>
    </row>
    <row r="28" spans="1:7" ht="13.7" customHeight="1">
      <c r="A28" s="5"/>
      <c r="B28" s="3" t="s">
        <v>736</v>
      </c>
      <c r="C28" s="3" t="s">
        <v>681</v>
      </c>
      <c r="D28" s="5"/>
      <c r="E28" s="3" t="s">
        <v>1201</v>
      </c>
      <c r="F28" s="5"/>
      <c r="G28" s="5"/>
    </row>
    <row r="29" spans="1:7" ht="13.9" customHeight="1">
      <c r="A29" s="5"/>
      <c r="B29" s="3" t="s">
        <v>683</v>
      </c>
      <c r="C29" s="3" t="s">
        <v>684</v>
      </c>
      <c r="D29" s="12" t="s">
        <v>675</v>
      </c>
      <c r="E29" s="3" t="s">
        <v>693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1398</v>
      </c>
      <c r="C32" s="5"/>
      <c r="D32" s="12" t="s">
        <v>1395</v>
      </c>
      <c r="E32" s="3" t="s">
        <v>713</v>
      </c>
      <c r="F32" s="5"/>
      <c r="G32" s="5"/>
    </row>
    <row r="33" spans="1:7" ht="13.7" customHeight="1">
      <c r="A33" s="5"/>
      <c r="B33" s="3" t="s">
        <v>1399</v>
      </c>
      <c r="C33" s="5"/>
      <c r="D33" s="3" t="s">
        <v>836</v>
      </c>
      <c r="E33" s="3" t="s">
        <v>774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>
  <sheetPr codeName="Sheet144"/>
  <dimension ref="A1:G41"/>
  <sheetViews>
    <sheetView topLeftCell="A13"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2348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1393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1012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1400</v>
      </c>
      <c r="C11" s="5"/>
      <c r="D11" s="12" t="s">
        <v>1395</v>
      </c>
      <c r="E11" s="3" t="s">
        <v>1177</v>
      </c>
      <c r="F11" s="5"/>
      <c r="G11" s="5"/>
    </row>
    <row r="12" spans="1:7" ht="13.9" customHeight="1">
      <c r="A12" s="5"/>
      <c r="B12" s="3" t="s">
        <v>1349</v>
      </c>
      <c r="C12" s="5"/>
      <c r="D12" s="12" t="s">
        <v>1354</v>
      </c>
      <c r="E12" s="3" t="s">
        <v>1401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1.85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62"/>
      <c r="B21" s="59"/>
      <c r="C21" s="59"/>
      <c r="D21" s="59"/>
      <c r="E21" s="59"/>
      <c r="F21" s="59"/>
      <c r="G21" s="57"/>
    </row>
    <row r="22" spans="1:7" ht="12.2" customHeight="1">
      <c r="A22" s="64" t="s">
        <v>2349</v>
      </c>
      <c r="B22" s="59"/>
      <c r="C22" s="59"/>
      <c r="D22" s="59"/>
      <c r="E22" s="59"/>
      <c r="F22" s="59"/>
      <c r="G22" s="57"/>
    </row>
    <row r="23" spans="1:7" ht="12.2" customHeight="1">
      <c r="A23" s="62"/>
      <c r="B23" s="59"/>
      <c r="C23" s="59"/>
      <c r="D23" s="59"/>
      <c r="E23" s="59"/>
      <c r="F23" s="59"/>
      <c r="G23" s="57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1393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1057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5"/>
      <c r="E28" s="3" t="s">
        <v>694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1012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1402</v>
      </c>
      <c r="C32" s="5"/>
      <c r="D32" s="12" t="s">
        <v>1395</v>
      </c>
      <c r="E32" s="3" t="s">
        <v>1177</v>
      </c>
      <c r="F32" s="5"/>
      <c r="G32" s="5"/>
    </row>
    <row r="33" spans="1:7" ht="13.9" customHeight="1">
      <c r="A33" s="5"/>
      <c r="B33" s="3" t="s">
        <v>1349</v>
      </c>
      <c r="C33" s="5"/>
      <c r="D33" s="12" t="s">
        <v>1354</v>
      </c>
      <c r="E33" s="3" t="s">
        <v>1401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>
  <sheetPr codeName="Sheet145"/>
  <dimension ref="A1:G41"/>
  <sheetViews>
    <sheetView workbookViewId="0">
      <selection activeCell="B27" sqref="B2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2350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1403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1073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835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1404</v>
      </c>
      <c r="C11" s="5"/>
      <c r="D11" s="12" t="s">
        <v>1395</v>
      </c>
      <c r="E11" s="3" t="s">
        <v>1177</v>
      </c>
      <c r="F11" s="5"/>
      <c r="G11" s="5"/>
    </row>
    <row r="12" spans="1:7" ht="13.9" customHeight="1">
      <c r="A12" s="5"/>
      <c r="B12" s="3" t="s">
        <v>1349</v>
      </c>
      <c r="C12" s="5"/>
      <c r="D12" s="12" t="s">
        <v>1354</v>
      </c>
      <c r="E12" s="3" t="s">
        <v>1401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1.85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62"/>
      <c r="B21" s="59"/>
      <c r="C21" s="59"/>
      <c r="D21" s="59"/>
      <c r="E21" s="59"/>
      <c r="F21" s="59"/>
      <c r="G21" s="57"/>
    </row>
    <row r="22" spans="1:7" ht="12.2" customHeight="1">
      <c r="A22" s="64" t="s">
        <v>2351</v>
      </c>
      <c r="B22" s="59"/>
      <c r="C22" s="59"/>
      <c r="D22" s="59"/>
      <c r="E22" s="59"/>
      <c r="F22" s="59"/>
      <c r="G22" s="57"/>
    </row>
    <row r="23" spans="1:7" ht="12.2" customHeight="1">
      <c r="A23" s="62"/>
      <c r="B23" s="59"/>
      <c r="C23" s="59"/>
      <c r="D23" s="59"/>
      <c r="E23" s="59"/>
      <c r="F23" s="59"/>
      <c r="G23" s="57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9" customHeight="1">
      <c r="A26" s="5"/>
      <c r="B26" s="3" t="s">
        <v>673</v>
      </c>
      <c r="C26" s="3" t="s">
        <v>674</v>
      </c>
      <c r="D26" s="12" t="s">
        <v>675</v>
      </c>
      <c r="E26" s="3" t="s">
        <v>786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1028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5"/>
      <c r="E28" s="3" t="s">
        <v>1008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719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1405</v>
      </c>
      <c r="C32" s="5"/>
      <c r="D32" s="12" t="s">
        <v>1395</v>
      </c>
      <c r="E32" s="3" t="s">
        <v>1177</v>
      </c>
      <c r="F32" s="5"/>
      <c r="G32" s="5"/>
    </row>
    <row r="33" spans="1:7" ht="13.9" customHeight="1">
      <c r="A33" s="5"/>
      <c r="B33" s="3" t="s">
        <v>1349</v>
      </c>
      <c r="C33" s="5"/>
      <c r="D33" s="12" t="s">
        <v>1354</v>
      </c>
      <c r="E33" s="3" t="s">
        <v>1401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>
  <sheetPr codeName="Sheet146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2352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786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1028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1008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719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1406</v>
      </c>
      <c r="C11" s="5"/>
      <c r="D11" s="12" t="s">
        <v>1395</v>
      </c>
      <c r="E11" s="3" t="s">
        <v>1177</v>
      </c>
      <c r="F11" s="5"/>
      <c r="G11" s="5"/>
    </row>
    <row r="12" spans="1:7" ht="13.9" customHeight="1">
      <c r="A12" s="5"/>
      <c r="B12" s="3" t="s">
        <v>1349</v>
      </c>
      <c r="C12" s="5"/>
      <c r="D12" s="12" t="s">
        <v>1354</v>
      </c>
      <c r="E12" s="3" t="s">
        <v>1401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1.85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62"/>
      <c r="B21" s="59"/>
      <c r="C21" s="59"/>
      <c r="D21" s="59"/>
      <c r="E21" s="59"/>
      <c r="F21" s="59"/>
      <c r="G21" s="57"/>
    </row>
    <row r="22" spans="1:7" ht="12.2" customHeight="1">
      <c r="A22" s="64" t="s">
        <v>2353</v>
      </c>
      <c r="B22" s="59"/>
      <c r="C22" s="59"/>
      <c r="D22" s="59"/>
      <c r="E22" s="59"/>
      <c r="F22" s="59"/>
      <c r="G22" s="57"/>
    </row>
    <row r="23" spans="1:7" ht="12.2" customHeight="1">
      <c r="A23" s="62"/>
      <c r="B23" s="59"/>
      <c r="C23" s="59"/>
      <c r="D23" s="59"/>
      <c r="E23" s="59"/>
      <c r="F23" s="59"/>
      <c r="G23" s="57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755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1197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5"/>
      <c r="E28" s="3" t="s">
        <v>858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766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1407</v>
      </c>
      <c r="C32" s="5"/>
      <c r="D32" s="12" t="s">
        <v>1395</v>
      </c>
      <c r="E32" s="3" t="s">
        <v>1177</v>
      </c>
      <c r="F32" s="5"/>
      <c r="G32" s="5"/>
    </row>
    <row r="33" spans="1:7" ht="13.9" customHeight="1">
      <c r="A33" s="5"/>
      <c r="B33" s="3" t="s">
        <v>1349</v>
      </c>
      <c r="C33" s="5"/>
      <c r="D33" s="12" t="s">
        <v>1354</v>
      </c>
      <c r="E33" s="3" t="s">
        <v>1401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>
  <sheetPr codeName="Sheet147"/>
  <dimension ref="A1:G41"/>
  <sheetViews>
    <sheetView topLeftCell="A28"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2354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755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1197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858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766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1407</v>
      </c>
      <c r="C11" s="5"/>
      <c r="D11" s="12" t="s">
        <v>1395</v>
      </c>
      <c r="E11" s="3" t="s">
        <v>1177</v>
      </c>
      <c r="F11" s="5"/>
      <c r="G11" s="5"/>
    </row>
    <row r="12" spans="1:7" ht="13.9" customHeight="1">
      <c r="A12" s="5"/>
      <c r="B12" s="3" t="s">
        <v>1349</v>
      </c>
      <c r="C12" s="5"/>
      <c r="D12" s="12" t="s">
        <v>1354</v>
      </c>
      <c r="E12" s="3" t="s">
        <v>1401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1.85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62"/>
      <c r="B21" s="59"/>
      <c r="C21" s="59"/>
      <c r="D21" s="59"/>
      <c r="E21" s="59"/>
      <c r="F21" s="59"/>
      <c r="G21" s="57"/>
    </row>
    <row r="22" spans="1:7" ht="12.2" customHeight="1">
      <c r="A22" s="64" t="s">
        <v>2355</v>
      </c>
      <c r="B22" s="59"/>
      <c r="C22" s="59"/>
      <c r="D22" s="59"/>
      <c r="E22" s="59"/>
      <c r="F22" s="59"/>
      <c r="G22" s="57"/>
    </row>
    <row r="23" spans="1:7" ht="12.2" customHeight="1">
      <c r="A23" s="62"/>
      <c r="B23" s="59"/>
      <c r="C23" s="59"/>
      <c r="D23" s="59"/>
      <c r="E23" s="59"/>
      <c r="F23" s="59"/>
      <c r="G23" s="57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755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1197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5"/>
      <c r="E28" s="3" t="s">
        <v>858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766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1408</v>
      </c>
      <c r="C32" s="5"/>
      <c r="D32" s="12" t="s">
        <v>1395</v>
      </c>
      <c r="E32" s="3" t="s">
        <v>1177</v>
      </c>
      <c r="F32" s="5"/>
      <c r="G32" s="5"/>
    </row>
    <row r="33" spans="1:7" ht="13.9" customHeight="1">
      <c r="A33" s="5"/>
      <c r="B33" s="3" t="s">
        <v>1349</v>
      </c>
      <c r="C33" s="5"/>
      <c r="D33" s="12" t="s">
        <v>1354</v>
      </c>
      <c r="E33" s="3" t="s">
        <v>1401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>
  <sheetPr codeName="Sheet148"/>
  <dimension ref="A1:G41"/>
  <sheetViews>
    <sheetView topLeftCell="A19"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2356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1393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1409</v>
      </c>
      <c r="C11" s="5"/>
      <c r="D11" s="12" t="s">
        <v>1395</v>
      </c>
      <c r="E11" s="3" t="s">
        <v>1177</v>
      </c>
      <c r="F11" s="5"/>
      <c r="G11" s="5"/>
    </row>
    <row r="12" spans="1:7" ht="13.9" customHeight="1">
      <c r="A12" s="5"/>
      <c r="B12" s="3" t="s">
        <v>1349</v>
      </c>
      <c r="C12" s="5"/>
      <c r="D12" s="12" t="s">
        <v>1354</v>
      </c>
      <c r="E12" s="3" t="s">
        <v>1401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1.85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62"/>
      <c r="B21" s="59"/>
      <c r="C21" s="59"/>
      <c r="D21" s="59"/>
      <c r="E21" s="59"/>
      <c r="F21" s="59"/>
      <c r="G21" s="57"/>
    </row>
    <row r="22" spans="1:7" ht="12.2" customHeight="1">
      <c r="A22" s="64" t="s">
        <v>2357</v>
      </c>
      <c r="B22" s="59"/>
      <c r="C22" s="59"/>
      <c r="D22" s="59"/>
      <c r="E22" s="59"/>
      <c r="F22" s="59"/>
      <c r="G22" s="57"/>
    </row>
    <row r="23" spans="1:7" ht="12.2" customHeight="1">
      <c r="A23" s="62"/>
      <c r="B23" s="59"/>
      <c r="C23" s="59"/>
      <c r="D23" s="59"/>
      <c r="E23" s="59"/>
      <c r="F23" s="59"/>
      <c r="G23" s="57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1393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1057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5"/>
      <c r="E28" s="3" t="s">
        <v>694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823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1410</v>
      </c>
      <c r="C32" s="5"/>
      <c r="D32" s="12" t="s">
        <v>1395</v>
      </c>
      <c r="E32" s="3" t="s">
        <v>1177</v>
      </c>
      <c r="F32" s="5"/>
      <c r="G32" s="5"/>
    </row>
    <row r="33" spans="1:7" ht="13.9" customHeight="1">
      <c r="A33" s="5"/>
      <c r="B33" s="3" t="s">
        <v>1349</v>
      </c>
      <c r="C33" s="5"/>
      <c r="D33" s="12" t="s">
        <v>1354</v>
      </c>
      <c r="E33" s="3" t="s">
        <v>1401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>
  <sheetPr codeName="Sheet149"/>
  <dimension ref="A1:G41"/>
  <sheetViews>
    <sheetView topLeftCell="A25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2358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1411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786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1412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765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1413</v>
      </c>
      <c r="C11" s="5"/>
      <c r="D11" s="12" t="s">
        <v>1395</v>
      </c>
      <c r="E11" s="3" t="s">
        <v>1177</v>
      </c>
      <c r="F11" s="5"/>
      <c r="G11" s="5"/>
    </row>
    <row r="12" spans="1:7" ht="13.9" customHeight="1">
      <c r="A12" s="5"/>
      <c r="B12" s="3" t="s">
        <v>1349</v>
      </c>
      <c r="C12" s="5"/>
      <c r="D12" s="12" t="s">
        <v>1354</v>
      </c>
      <c r="E12" s="3" t="s">
        <v>1401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1.85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62"/>
      <c r="B21" s="59"/>
      <c r="C21" s="59"/>
      <c r="D21" s="59"/>
      <c r="E21" s="59"/>
      <c r="F21" s="59"/>
      <c r="G21" s="57"/>
    </row>
    <row r="22" spans="1:7" ht="12.2" customHeight="1">
      <c r="A22" s="64" t="s">
        <v>2359</v>
      </c>
      <c r="B22" s="59"/>
      <c r="C22" s="59"/>
      <c r="D22" s="59"/>
      <c r="E22" s="59"/>
      <c r="F22" s="59"/>
      <c r="G22" s="57"/>
    </row>
    <row r="23" spans="1:7" ht="12.2" customHeight="1">
      <c r="A23" s="62"/>
      <c r="B23" s="59"/>
      <c r="C23" s="59"/>
      <c r="D23" s="59"/>
      <c r="E23" s="59"/>
      <c r="F23" s="59"/>
      <c r="G23" s="57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1411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786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5"/>
      <c r="E28" s="3" t="s">
        <v>1412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765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1414</v>
      </c>
      <c r="C32" s="5"/>
      <c r="D32" s="12" t="s">
        <v>1395</v>
      </c>
      <c r="E32" s="3" t="s">
        <v>1177</v>
      </c>
      <c r="F32" s="5"/>
      <c r="G32" s="5"/>
    </row>
    <row r="33" spans="1:7" ht="13.9" customHeight="1">
      <c r="A33" s="5"/>
      <c r="B33" s="3" t="s">
        <v>1349</v>
      </c>
      <c r="C33" s="5"/>
      <c r="D33" s="12" t="s">
        <v>1354</v>
      </c>
      <c r="E33" s="3" t="s">
        <v>1401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>
  <sheetPr codeName="Sheet150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2360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1411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786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1412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765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1414</v>
      </c>
      <c r="C11" s="5"/>
      <c r="D11" s="12" t="s">
        <v>1395</v>
      </c>
      <c r="E11" s="3" t="s">
        <v>1177</v>
      </c>
      <c r="F11" s="5"/>
      <c r="G11" s="5"/>
    </row>
    <row r="12" spans="1:7" ht="13.9" customHeight="1">
      <c r="A12" s="5"/>
      <c r="B12" s="3" t="s">
        <v>1349</v>
      </c>
      <c r="C12" s="5"/>
      <c r="D12" s="12" t="s">
        <v>1354</v>
      </c>
      <c r="E12" s="3" t="s">
        <v>1401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1.85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62"/>
      <c r="B21" s="59"/>
      <c r="C21" s="59"/>
      <c r="D21" s="59"/>
      <c r="E21" s="59"/>
      <c r="F21" s="59"/>
      <c r="G21" s="57"/>
    </row>
    <row r="22" spans="1:7" ht="12.2" customHeight="1">
      <c r="A22" s="71" t="s">
        <v>2361</v>
      </c>
      <c r="B22" s="59"/>
      <c r="C22" s="59"/>
      <c r="D22" s="59"/>
      <c r="E22" s="59"/>
      <c r="F22" s="59"/>
      <c r="G22" s="57"/>
    </row>
    <row r="23" spans="1:7" ht="12.2" customHeight="1">
      <c r="A23" s="62"/>
      <c r="B23" s="59"/>
      <c r="C23" s="59"/>
      <c r="D23" s="59"/>
      <c r="E23" s="59"/>
      <c r="F23" s="59"/>
      <c r="G23" s="57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3" t="s">
        <v>757</v>
      </c>
      <c r="F26" s="5"/>
      <c r="G26" s="5"/>
    </row>
    <row r="27" spans="1:7" ht="13.7" customHeight="1">
      <c r="A27" s="5"/>
      <c r="B27" s="3" t="s">
        <v>720</v>
      </c>
      <c r="C27" s="3" t="s">
        <v>678</v>
      </c>
      <c r="D27" s="5"/>
      <c r="E27" s="3" t="s">
        <v>1201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5"/>
      <c r="E28" s="3" t="s">
        <v>765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765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1415</v>
      </c>
      <c r="C32" s="5"/>
      <c r="D32" s="12" t="s">
        <v>731</v>
      </c>
      <c r="E32" s="3" t="s">
        <v>1383</v>
      </c>
      <c r="F32" s="5"/>
      <c r="G32" s="5"/>
    </row>
    <row r="33" spans="1:7" ht="13.9" customHeight="1">
      <c r="A33" s="5"/>
      <c r="B33" s="3" t="s">
        <v>1363</v>
      </c>
      <c r="C33" s="5"/>
      <c r="D33" s="12" t="s">
        <v>690</v>
      </c>
      <c r="E33" s="3" t="s">
        <v>1401</v>
      </c>
      <c r="F33" s="5"/>
      <c r="G33" s="5"/>
    </row>
    <row r="34" spans="1:7" ht="13.7" customHeight="1">
      <c r="A34" s="5"/>
      <c r="B34" s="3" t="s">
        <v>727</v>
      </c>
      <c r="C34" s="5"/>
      <c r="D34" s="12" t="s">
        <v>848</v>
      </c>
      <c r="E34" s="3" t="s">
        <v>977</v>
      </c>
      <c r="F34" s="5"/>
      <c r="G34" s="5"/>
    </row>
    <row r="35" spans="1:7" ht="13.7" customHeight="1">
      <c r="A35" s="5"/>
      <c r="B35" s="3" t="s">
        <v>782</v>
      </c>
      <c r="C35" s="5"/>
      <c r="D35" s="12" t="s">
        <v>848</v>
      </c>
      <c r="E35" s="3" t="s">
        <v>977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12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12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12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.2" customHeight="1">
      <c r="A43" s="12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3:F13"/>
    <mergeCell ref="E16:F16"/>
    <mergeCell ref="B18:F18"/>
    <mergeCell ref="B19:D19"/>
    <mergeCell ref="E19:F19"/>
    <mergeCell ref="B42:D42"/>
    <mergeCell ref="E42:F42"/>
    <mergeCell ref="B43:F43"/>
    <mergeCell ref="B20:F20"/>
    <mergeCell ref="E30:F30"/>
    <mergeCell ref="E36:F36"/>
    <mergeCell ref="E39:F39"/>
    <mergeCell ref="B41:F41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>
  <sheetPr codeName="Sheet151"/>
  <dimension ref="A1:G46"/>
  <sheetViews>
    <sheetView workbookViewId="0">
      <selection activeCell="G46" sqref="A1:G46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2362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1197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746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823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1416</v>
      </c>
      <c r="C11" s="5"/>
      <c r="D11" s="12" t="s">
        <v>731</v>
      </c>
      <c r="E11" s="3" t="s">
        <v>1383</v>
      </c>
      <c r="F11" s="5"/>
      <c r="G11" s="5"/>
    </row>
    <row r="12" spans="1:7" ht="13.9" customHeight="1">
      <c r="A12" s="5"/>
      <c r="B12" s="3" t="s">
        <v>1363</v>
      </c>
      <c r="C12" s="5"/>
      <c r="D12" s="12" t="s">
        <v>690</v>
      </c>
      <c r="E12" s="3" t="s">
        <v>1417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868</v>
      </c>
      <c r="F13" s="5"/>
      <c r="G13" s="5"/>
    </row>
    <row r="14" spans="1:7" ht="13.7" customHeight="1">
      <c r="A14" s="5"/>
      <c r="B14" s="3" t="s">
        <v>782</v>
      </c>
      <c r="C14" s="5"/>
      <c r="D14" s="12" t="s">
        <v>848</v>
      </c>
      <c r="E14" s="3" t="s">
        <v>893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62"/>
      <c r="B23" s="59"/>
      <c r="C23" s="59"/>
      <c r="D23" s="59"/>
      <c r="E23" s="59"/>
      <c r="F23" s="59"/>
      <c r="G23" s="57"/>
    </row>
    <row r="24" spans="1:7" ht="12" customHeight="1">
      <c r="A24" s="64" t="s">
        <v>2363</v>
      </c>
      <c r="B24" s="59"/>
      <c r="C24" s="59"/>
      <c r="D24" s="59"/>
      <c r="E24" s="59"/>
      <c r="F24" s="59"/>
      <c r="G24" s="57"/>
    </row>
    <row r="25" spans="1:7" ht="12" customHeight="1">
      <c r="A25" s="62"/>
      <c r="B25" s="59"/>
      <c r="C25" s="59"/>
      <c r="D25" s="59"/>
      <c r="E25" s="59"/>
      <c r="F25" s="59"/>
      <c r="G25" s="57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3" t="s">
        <v>1156</v>
      </c>
      <c r="F28" s="5"/>
      <c r="G28" s="5"/>
    </row>
    <row r="29" spans="1:7" ht="13.7" customHeight="1">
      <c r="A29" s="5"/>
      <c r="B29" s="3" t="s">
        <v>720</v>
      </c>
      <c r="C29" s="3" t="s">
        <v>678</v>
      </c>
      <c r="D29" s="5"/>
      <c r="E29" s="3" t="s">
        <v>1199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5"/>
      <c r="E30" s="3" t="s">
        <v>719</v>
      </c>
      <c r="F30" s="5"/>
      <c r="G30" s="5"/>
    </row>
    <row r="31" spans="1:7" ht="13.9" customHeight="1">
      <c r="A31" s="5"/>
      <c r="B31" s="3" t="s">
        <v>683</v>
      </c>
      <c r="C31" s="3" t="s">
        <v>684</v>
      </c>
      <c r="D31" s="12" t="s">
        <v>675</v>
      </c>
      <c r="E31" s="3" t="s">
        <v>719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1416</v>
      </c>
      <c r="C34" s="5"/>
      <c r="D34" s="12" t="s">
        <v>731</v>
      </c>
      <c r="E34" s="3" t="s">
        <v>888</v>
      </c>
      <c r="F34" s="5"/>
      <c r="G34" s="5"/>
    </row>
    <row r="35" spans="1:7" ht="13.7" customHeight="1">
      <c r="A35" s="5"/>
      <c r="B35" s="3" t="s">
        <v>730</v>
      </c>
      <c r="C35" s="5"/>
      <c r="D35" s="12" t="s">
        <v>848</v>
      </c>
      <c r="E35" s="3" t="s">
        <v>1012</v>
      </c>
      <c r="F35" s="5"/>
      <c r="G35" s="5"/>
    </row>
    <row r="36" spans="1:7" ht="13.9" customHeight="1">
      <c r="A36" s="5"/>
      <c r="B36" s="3" t="s">
        <v>1363</v>
      </c>
      <c r="C36" s="5"/>
      <c r="D36" s="12" t="s">
        <v>690</v>
      </c>
      <c r="E36" s="3" t="s">
        <v>1418</v>
      </c>
      <c r="F36" s="5"/>
      <c r="G36" s="5"/>
    </row>
    <row r="37" spans="1:7" ht="13.7" customHeight="1">
      <c r="A37" s="5"/>
      <c r="B37" s="3" t="s">
        <v>727</v>
      </c>
      <c r="C37" s="5"/>
      <c r="D37" s="12" t="s">
        <v>848</v>
      </c>
      <c r="E37" s="3" t="s">
        <v>1419</v>
      </c>
      <c r="F37" s="5"/>
      <c r="G37" s="5"/>
    </row>
    <row r="38" spans="1:7" ht="13.9" customHeight="1">
      <c r="A38" s="5"/>
      <c r="B38" s="3" t="s">
        <v>782</v>
      </c>
      <c r="C38" s="5"/>
      <c r="D38" s="12" t="s">
        <v>848</v>
      </c>
      <c r="E38" s="3" t="s">
        <v>877</v>
      </c>
      <c r="F38" s="5"/>
      <c r="G38" s="5"/>
    </row>
    <row r="39" spans="1:7" ht="12" customHeight="1">
      <c r="A39" s="5"/>
      <c r="B39" s="5"/>
      <c r="C39" s="5"/>
      <c r="D39" s="5"/>
      <c r="E39" s="878" t="s">
        <v>698</v>
      </c>
      <c r="F39" s="878"/>
      <c r="G39" s="5"/>
    </row>
    <row r="40" spans="1:7" ht="12" customHeight="1">
      <c r="A40" s="12" t="s">
        <v>699</v>
      </c>
      <c r="B40" s="3" t="s">
        <v>700</v>
      </c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5"/>
      <c r="B42" s="5"/>
      <c r="C42" s="5"/>
      <c r="D42" s="5"/>
      <c r="E42" s="878" t="s">
        <v>701</v>
      </c>
      <c r="F42" s="878"/>
      <c r="G42" s="5"/>
    </row>
    <row r="43" spans="1:7" ht="12" customHeight="1">
      <c r="A43" s="5"/>
      <c r="B43" s="5"/>
      <c r="C43" s="5"/>
      <c r="D43" s="5"/>
      <c r="E43" s="5"/>
      <c r="F43" s="5"/>
      <c r="G43" s="5"/>
    </row>
    <row r="44" spans="1:7" ht="12" customHeight="1">
      <c r="A44" s="12" t="s">
        <v>702</v>
      </c>
      <c r="B44" s="878" t="s">
        <v>703</v>
      </c>
      <c r="C44" s="878"/>
      <c r="D44" s="878"/>
      <c r="E44" s="878"/>
      <c r="F44" s="878"/>
      <c r="G44" s="5"/>
    </row>
    <row r="45" spans="1:7" ht="12" customHeight="1">
      <c r="A45" s="12" t="s">
        <v>704</v>
      </c>
      <c r="B45" s="875" t="s">
        <v>843</v>
      </c>
      <c r="C45" s="875"/>
      <c r="D45" s="875"/>
      <c r="E45" s="876" t="s">
        <v>706</v>
      </c>
      <c r="F45" s="876"/>
      <c r="G45" s="5"/>
    </row>
    <row r="46" spans="1:7" ht="12" customHeight="1">
      <c r="A46" s="12" t="s">
        <v>707</v>
      </c>
      <c r="B46" s="877" t="s">
        <v>708</v>
      </c>
      <c r="C46" s="877"/>
      <c r="D46" s="877"/>
      <c r="E46" s="877"/>
      <c r="F46" s="877"/>
      <c r="G46" s="5"/>
    </row>
  </sheetData>
  <mergeCells count="14">
    <mergeCell ref="E9:F9"/>
    <mergeCell ref="E15:F15"/>
    <mergeCell ref="E18:F18"/>
    <mergeCell ref="B20:F20"/>
    <mergeCell ref="B21:D21"/>
    <mergeCell ref="E21:F21"/>
    <mergeCell ref="B45:D45"/>
    <mergeCell ref="E45:F45"/>
    <mergeCell ref="B46:F46"/>
    <mergeCell ref="B22:F22"/>
    <mergeCell ref="E32:F32"/>
    <mergeCell ref="E39:F39"/>
    <mergeCell ref="E42:F42"/>
    <mergeCell ref="B44:F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4.42578125" customWidth="1"/>
    <col min="3" max="3" width="7" customWidth="1"/>
    <col min="4" max="4" width="10.85546875" customWidth="1"/>
    <col min="5" max="5" width="26.7109375" customWidth="1"/>
    <col min="6" max="6" width="13.85546875" customWidth="1"/>
    <col min="7" max="7" width="16" customWidth="1"/>
  </cols>
  <sheetData>
    <row r="1" spans="1:7">
      <c r="A1" s="64" t="s">
        <v>2077</v>
      </c>
    </row>
    <row r="3" spans="1:7" ht="35.1" customHeight="1">
      <c r="A3" s="6" t="s">
        <v>747</v>
      </c>
      <c r="B3" s="112" t="s">
        <v>748</v>
      </c>
      <c r="C3" s="112" t="s">
        <v>749</v>
      </c>
      <c r="D3" s="112" t="s">
        <v>750</v>
      </c>
      <c r="E3" s="135" t="s">
        <v>751</v>
      </c>
      <c r="F3" s="113" t="s">
        <v>752</v>
      </c>
      <c r="G3" s="7" t="s">
        <v>753</v>
      </c>
    </row>
    <row r="4" spans="1:7" ht="12" customHeight="1">
      <c r="A4" s="12" t="s">
        <v>671</v>
      </c>
      <c r="B4" s="110" t="s">
        <v>672</v>
      </c>
      <c r="C4" s="109"/>
      <c r="D4" s="109"/>
      <c r="E4" s="130"/>
      <c r="F4" s="109"/>
      <c r="G4" s="5"/>
    </row>
    <row r="5" spans="1:7" ht="13.7" customHeight="1">
      <c r="A5" s="5"/>
      <c r="B5" s="110" t="s">
        <v>673</v>
      </c>
      <c r="C5" s="110" t="s">
        <v>674</v>
      </c>
      <c r="D5" s="114" t="s">
        <v>675</v>
      </c>
      <c r="E5" s="141" t="s">
        <v>729</v>
      </c>
      <c r="F5" s="109"/>
      <c r="G5" s="5"/>
    </row>
    <row r="6" spans="1:7" ht="13.9" customHeight="1">
      <c r="A6" s="5"/>
      <c r="B6" s="110" t="s">
        <v>764</v>
      </c>
      <c r="C6" s="110" t="s">
        <v>681</v>
      </c>
      <c r="D6" s="114" t="s">
        <v>675</v>
      </c>
      <c r="E6" s="141" t="s">
        <v>729</v>
      </c>
      <c r="F6" s="109"/>
      <c r="G6" s="5"/>
    </row>
    <row r="7" spans="1:7" ht="13.7" customHeight="1">
      <c r="A7" s="5"/>
      <c r="B7" s="110" t="s">
        <v>736</v>
      </c>
      <c r="C7" s="110" t="s">
        <v>681</v>
      </c>
      <c r="D7" s="114" t="s">
        <v>675</v>
      </c>
      <c r="E7" s="141" t="s">
        <v>761</v>
      </c>
      <c r="F7" s="109"/>
      <c r="G7" s="5"/>
    </row>
    <row r="8" spans="1:7" ht="13.7" customHeight="1">
      <c r="A8" s="5"/>
      <c r="B8" s="110" t="s">
        <v>683</v>
      </c>
      <c r="C8" s="110" t="s">
        <v>684</v>
      </c>
      <c r="D8" s="114" t="s">
        <v>675</v>
      </c>
      <c r="E8" s="141" t="s">
        <v>693</v>
      </c>
      <c r="F8" s="109"/>
      <c r="G8" s="5"/>
    </row>
    <row r="9" spans="1:7" ht="12" customHeight="1">
      <c r="A9" s="5"/>
      <c r="B9" s="109"/>
      <c r="C9" s="109"/>
      <c r="D9" s="109"/>
      <c r="E9" s="141" t="s">
        <v>685</v>
      </c>
      <c r="F9" s="142"/>
      <c r="G9" s="5"/>
    </row>
    <row r="10" spans="1:7" ht="12" customHeight="1">
      <c r="A10" s="12" t="s">
        <v>686</v>
      </c>
      <c r="B10" s="110" t="s">
        <v>687</v>
      </c>
      <c r="C10" s="109"/>
      <c r="D10" s="109"/>
      <c r="E10" s="130"/>
      <c r="F10" s="109"/>
      <c r="G10" s="5"/>
    </row>
    <row r="11" spans="1:7" ht="13.9" customHeight="1">
      <c r="A11" s="5"/>
      <c r="B11" s="110" t="s">
        <v>933</v>
      </c>
      <c r="C11" s="109"/>
      <c r="D11" s="114" t="s">
        <v>905</v>
      </c>
      <c r="E11" s="141" t="s">
        <v>725</v>
      </c>
      <c r="F11" s="109"/>
      <c r="G11" s="5"/>
    </row>
    <row r="12" spans="1:7" ht="13.7" customHeight="1">
      <c r="A12" s="5"/>
      <c r="B12" s="110" t="s">
        <v>903</v>
      </c>
      <c r="C12" s="109"/>
      <c r="D12" s="114" t="s">
        <v>904</v>
      </c>
      <c r="E12" s="141" t="s">
        <v>934</v>
      </c>
      <c r="F12" s="109"/>
      <c r="G12" s="5"/>
    </row>
    <row r="13" spans="1:7" ht="13.9" customHeight="1">
      <c r="A13" s="5"/>
      <c r="B13" s="110" t="s">
        <v>935</v>
      </c>
      <c r="C13" s="109"/>
      <c r="D13" s="114" t="s">
        <v>756</v>
      </c>
      <c r="E13" s="141" t="s">
        <v>936</v>
      </c>
      <c r="F13" s="109"/>
      <c r="G13" s="5"/>
    </row>
    <row r="14" spans="1:7" ht="13.7" customHeight="1">
      <c r="A14" s="5"/>
      <c r="B14" s="109"/>
      <c r="C14" s="109"/>
      <c r="D14" s="109"/>
      <c r="E14" s="141" t="s">
        <v>698</v>
      </c>
      <c r="F14" s="142"/>
      <c r="G14" s="5"/>
    </row>
    <row r="15" spans="1:7" ht="12" customHeight="1">
      <c r="A15" s="12" t="s">
        <v>699</v>
      </c>
      <c r="B15" s="110" t="s">
        <v>700</v>
      </c>
      <c r="C15" s="109"/>
      <c r="D15" s="109"/>
      <c r="E15" s="130"/>
      <c r="F15" s="109"/>
      <c r="G15" s="5"/>
    </row>
    <row r="16" spans="1:7" ht="12" customHeight="1">
      <c r="A16" s="5"/>
      <c r="B16" s="109"/>
      <c r="C16" s="109"/>
      <c r="D16" s="109"/>
      <c r="E16" s="130"/>
      <c r="F16" s="109"/>
      <c r="G16" s="5"/>
    </row>
    <row r="17" spans="1:7" ht="12" customHeight="1">
      <c r="A17" s="5"/>
      <c r="B17" s="109"/>
      <c r="C17" s="109"/>
      <c r="D17" s="109"/>
      <c r="E17" s="141" t="s">
        <v>701</v>
      </c>
      <c r="F17" s="142"/>
      <c r="G17" s="5"/>
    </row>
    <row r="18" spans="1:7" ht="12" customHeight="1">
      <c r="A18" s="5"/>
      <c r="B18" s="109"/>
      <c r="C18" s="109"/>
      <c r="D18" s="109"/>
      <c r="E18" s="130"/>
      <c r="F18" s="109"/>
      <c r="G18" s="5"/>
    </row>
    <row r="19" spans="1:7" ht="12" customHeight="1">
      <c r="A19" s="12" t="s">
        <v>702</v>
      </c>
      <c r="B19" s="141" t="s">
        <v>703</v>
      </c>
      <c r="C19" s="147"/>
      <c r="D19" s="147"/>
      <c r="E19" s="147"/>
      <c r="F19" s="142"/>
      <c r="G19" s="5"/>
    </row>
    <row r="20" spans="1:7" ht="12" customHeight="1">
      <c r="A20" s="12" t="s">
        <v>704</v>
      </c>
      <c r="B20" s="136" t="s">
        <v>843</v>
      </c>
      <c r="C20" s="137"/>
      <c r="D20" s="138"/>
      <c r="E20" s="141" t="s">
        <v>706</v>
      </c>
      <c r="F20" s="142"/>
      <c r="G20" s="5"/>
    </row>
    <row r="21" spans="1:7" ht="12" customHeight="1">
      <c r="A21" s="12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31"/>
      <c r="B22" s="30"/>
      <c r="C22" s="30"/>
      <c r="D22" s="30"/>
      <c r="E22" s="30"/>
      <c r="F22" s="30"/>
      <c r="G22" s="28"/>
    </row>
    <row r="23" spans="1:7" ht="12" customHeight="1">
      <c r="A23" s="71" t="s">
        <v>2078</v>
      </c>
      <c r="B23" s="30"/>
      <c r="C23" s="30"/>
      <c r="D23" s="30"/>
      <c r="E23" s="30"/>
      <c r="F23" s="30"/>
      <c r="G23" s="28"/>
    </row>
    <row r="24" spans="1:7" ht="12" customHeight="1">
      <c r="A24" s="31"/>
      <c r="B24" s="30"/>
      <c r="C24" s="30"/>
      <c r="D24" s="30"/>
      <c r="E24" s="30"/>
      <c r="F24" s="30"/>
      <c r="G24" s="28"/>
    </row>
    <row r="25" spans="1:7" ht="35.1" customHeight="1">
      <c r="A25" s="6" t="s">
        <v>747</v>
      </c>
      <c r="B25" s="6" t="s">
        <v>748</v>
      </c>
      <c r="C25" s="135" t="s">
        <v>749</v>
      </c>
      <c r="D25" s="6" t="s">
        <v>750</v>
      </c>
      <c r="E25" s="6" t="s">
        <v>751</v>
      </c>
      <c r="F25" s="134" t="s">
        <v>752</v>
      </c>
      <c r="G25" s="7" t="s">
        <v>753</v>
      </c>
    </row>
    <row r="26" spans="1:7" ht="12" customHeight="1">
      <c r="A26" s="12" t="s">
        <v>671</v>
      </c>
      <c r="B26" s="3" t="s">
        <v>672</v>
      </c>
      <c r="C26" s="130"/>
      <c r="D26" s="5"/>
      <c r="E26" s="5"/>
      <c r="F26" s="128"/>
      <c r="G26" s="5"/>
    </row>
    <row r="27" spans="1:7" ht="13.7" customHeight="1">
      <c r="A27" s="5"/>
      <c r="B27" s="3" t="s">
        <v>673</v>
      </c>
      <c r="C27" s="141" t="s">
        <v>674</v>
      </c>
      <c r="D27" s="12" t="s">
        <v>675</v>
      </c>
      <c r="E27" s="3" t="s">
        <v>679</v>
      </c>
      <c r="F27" s="128"/>
      <c r="G27" s="5"/>
    </row>
    <row r="28" spans="1:7" ht="13.9" customHeight="1">
      <c r="A28" s="5"/>
      <c r="B28" s="3" t="s">
        <v>764</v>
      </c>
      <c r="C28" s="141" t="s">
        <v>681</v>
      </c>
      <c r="D28" s="12" t="s">
        <v>675</v>
      </c>
      <c r="E28" s="3" t="s">
        <v>679</v>
      </c>
      <c r="F28" s="128"/>
      <c r="G28" s="5"/>
    </row>
    <row r="29" spans="1:7" ht="13.7" customHeight="1">
      <c r="A29" s="5"/>
      <c r="B29" s="3" t="s">
        <v>736</v>
      </c>
      <c r="C29" s="141" t="s">
        <v>681</v>
      </c>
      <c r="D29" s="12" t="s">
        <v>675</v>
      </c>
      <c r="E29" s="3" t="s">
        <v>682</v>
      </c>
      <c r="F29" s="128"/>
      <c r="G29" s="5"/>
    </row>
    <row r="30" spans="1:7" ht="13.7" customHeight="1">
      <c r="A30" s="5"/>
      <c r="B30" s="3" t="s">
        <v>683</v>
      </c>
      <c r="C30" s="141" t="s">
        <v>684</v>
      </c>
      <c r="D30" s="12" t="s">
        <v>675</v>
      </c>
      <c r="E30" s="3" t="s">
        <v>827</v>
      </c>
      <c r="F30" s="128"/>
      <c r="G30" s="5"/>
    </row>
    <row r="31" spans="1:7" ht="12" customHeight="1">
      <c r="A31" s="5"/>
      <c r="B31" s="5"/>
      <c r="C31" s="130"/>
      <c r="D31" s="5"/>
      <c r="E31" s="878" t="s">
        <v>685</v>
      </c>
      <c r="F31" s="878"/>
      <c r="G31" s="5"/>
    </row>
    <row r="32" spans="1:7" ht="12" customHeight="1">
      <c r="A32" s="12" t="s">
        <v>686</v>
      </c>
      <c r="B32" s="3" t="s">
        <v>687</v>
      </c>
      <c r="C32" s="131"/>
      <c r="D32" s="5"/>
      <c r="E32" s="5"/>
      <c r="F32" s="128"/>
      <c r="G32" s="5"/>
    </row>
    <row r="33" spans="1:7" ht="25.35" customHeight="1">
      <c r="A33" s="5"/>
      <c r="B33" s="2" t="s">
        <v>937</v>
      </c>
      <c r="C33" s="131"/>
      <c r="D33" s="17" t="s">
        <v>938</v>
      </c>
      <c r="E33" s="2" t="s">
        <v>939</v>
      </c>
      <c r="F33" s="128"/>
      <c r="G33" s="5"/>
    </row>
    <row r="34" spans="1:7" ht="25.15" customHeight="1">
      <c r="A34" s="5"/>
      <c r="B34" s="2" t="s">
        <v>940</v>
      </c>
      <c r="C34" s="109"/>
      <c r="D34" s="3" t="s">
        <v>914</v>
      </c>
      <c r="E34" s="3" t="s">
        <v>941</v>
      </c>
      <c r="F34" s="128"/>
      <c r="G34" s="5"/>
    </row>
    <row r="35" spans="1:7" ht="13.7" customHeight="1">
      <c r="A35" s="5"/>
      <c r="B35" s="3" t="s">
        <v>724</v>
      </c>
      <c r="C35" s="109"/>
      <c r="D35" s="12" t="s">
        <v>824</v>
      </c>
      <c r="E35" s="3" t="s">
        <v>942</v>
      </c>
      <c r="F35" s="128"/>
      <c r="G35" s="5"/>
    </row>
    <row r="36" spans="1:7" ht="13.7" customHeight="1">
      <c r="A36" s="5"/>
      <c r="B36" s="5"/>
      <c r="C36" s="109"/>
      <c r="D36" s="5"/>
      <c r="E36" s="878" t="s">
        <v>698</v>
      </c>
      <c r="F36" s="878"/>
      <c r="G36" s="5"/>
    </row>
    <row r="37" spans="1:7" ht="12" customHeight="1">
      <c r="A37" s="12" t="s">
        <v>699</v>
      </c>
      <c r="B37" s="3" t="s">
        <v>700</v>
      </c>
      <c r="C37" s="109"/>
      <c r="D37" s="5"/>
      <c r="E37" s="5"/>
      <c r="F37" s="128"/>
      <c r="G37" s="5"/>
    </row>
    <row r="38" spans="1:7" ht="12" customHeight="1">
      <c r="A38" s="5"/>
      <c r="B38" s="5"/>
      <c r="C38" s="109"/>
      <c r="D38" s="5"/>
      <c r="E38" s="5"/>
      <c r="F38" s="128"/>
      <c r="G38" s="5"/>
    </row>
    <row r="39" spans="1:7" ht="12" customHeight="1">
      <c r="A39" s="5"/>
      <c r="B39" s="5"/>
      <c r="C39" s="109"/>
      <c r="D39" s="5"/>
      <c r="E39" s="878" t="s">
        <v>701</v>
      </c>
      <c r="F39" s="878"/>
      <c r="G39" s="5"/>
    </row>
    <row r="40" spans="1:7" ht="12" customHeight="1">
      <c r="A40" s="5"/>
      <c r="B40" s="5"/>
      <c r="C40" s="109"/>
      <c r="D40" s="5"/>
      <c r="E40" s="5"/>
      <c r="F40" s="128"/>
      <c r="G40" s="5"/>
    </row>
    <row r="41" spans="1:7" ht="12" customHeight="1">
      <c r="A41" s="12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12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.2" customHeight="1">
      <c r="A43" s="12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8">
    <mergeCell ref="B43:F43"/>
    <mergeCell ref="E39:F39"/>
    <mergeCell ref="B41:F41"/>
    <mergeCell ref="B21:F21"/>
    <mergeCell ref="E31:F31"/>
    <mergeCell ref="E36:F36"/>
    <mergeCell ref="B42:D42"/>
    <mergeCell ref="E42:F42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>
  <sheetPr codeName="Sheet152"/>
  <dimension ref="A1:G28"/>
  <sheetViews>
    <sheetView workbookViewId="0">
      <selection activeCell="B28" sqref="A1:G28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2364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1166</v>
      </c>
      <c r="F5" s="5"/>
      <c r="G5" s="5"/>
    </row>
    <row r="6" spans="1:7" ht="13.7" customHeight="1">
      <c r="A6" s="5"/>
      <c r="B6" s="3" t="s">
        <v>720</v>
      </c>
      <c r="C6" s="3" t="s">
        <v>678</v>
      </c>
      <c r="D6" s="5"/>
      <c r="E6" s="3" t="s">
        <v>1420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5"/>
      <c r="E7" s="3" t="s">
        <v>770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770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1416</v>
      </c>
      <c r="C11" s="5"/>
      <c r="D11" s="12" t="s">
        <v>731</v>
      </c>
      <c r="E11" s="3" t="s">
        <v>888</v>
      </c>
      <c r="F11" s="5"/>
      <c r="G11" s="5"/>
    </row>
    <row r="12" spans="1:7" ht="13.7" customHeight="1">
      <c r="A12" s="5"/>
      <c r="B12" s="3" t="s">
        <v>730</v>
      </c>
      <c r="C12" s="5"/>
      <c r="D12" s="12" t="s">
        <v>848</v>
      </c>
      <c r="E12" s="3" t="s">
        <v>1421</v>
      </c>
      <c r="F12" s="5"/>
      <c r="G12" s="5"/>
    </row>
    <row r="13" spans="1:7" ht="13.9" customHeight="1">
      <c r="A13" s="5"/>
      <c r="B13" s="3" t="s">
        <v>1363</v>
      </c>
      <c r="C13" s="5"/>
      <c r="D13" s="12" t="s">
        <v>690</v>
      </c>
      <c r="E13" s="3" t="s">
        <v>1422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885</v>
      </c>
      <c r="F14" s="5"/>
      <c r="G14" s="5"/>
    </row>
    <row r="15" spans="1:7" ht="13.7" customHeight="1">
      <c r="A15" s="5"/>
      <c r="B15" s="3" t="s">
        <v>782</v>
      </c>
      <c r="C15" s="5"/>
      <c r="D15" s="12" t="s">
        <v>848</v>
      </c>
      <c r="E15" s="3" t="s">
        <v>882</v>
      </c>
      <c r="F15" s="5"/>
      <c r="G15" s="5"/>
    </row>
    <row r="16" spans="1:7" ht="12" customHeight="1">
      <c r="A16" s="5"/>
      <c r="B16" s="5"/>
      <c r="C16" s="5"/>
      <c r="D16" s="5"/>
      <c r="E16" s="878" t="s">
        <v>698</v>
      </c>
      <c r="F16" s="878"/>
      <c r="G16" s="5"/>
    </row>
    <row r="17" spans="1:7" ht="12" customHeight="1">
      <c r="A17" s="12" t="s">
        <v>699</v>
      </c>
      <c r="B17" s="3" t="s">
        <v>700</v>
      </c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5"/>
      <c r="B19" s="5"/>
      <c r="C19" s="5"/>
      <c r="D19" s="5"/>
      <c r="E19" s="878" t="s">
        <v>701</v>
      </c>
      <c r="F19" s="878"/>
      <c r="G19" s="5"/>
    </row>
    <row r="20" spans="1:7" ht="12" customHeight="1">
      <c r="A20" s="5"/>
      <c r="B20" s="5"/>
      <c r="C20" s="5"/>
      <c r="D20" s="5"/>
      <c r="E20" s="5"/>
      <c r="F20" s="5"/>
      <c r="G20" s="5"/>
    </row>
    <row r="21" spans="1:7" ht="12" customHeight="1">
      <c r="A21" s="12" t="s">
        <v>702</v>
      </c>
      <c r="B21" s="878" t="s">
        <v>703</v>
      </c>
      <c r="C21" s="878"/>
      <c r="D21" s="878"/>
      <c r="E21" s="878"/>
      <c r="F21" s="878"/>
      <c r="G21" s="5"/>
    </row>
    <row r="22" spans="1:7" ht="12" customHeight="1">
      <c r="A22" s="12" t="s">
        <v>704</v>
      </c>
      <c r="B22" s="875" t="s">
        <v>843</v>
      </c>
      <c r="C22" s="875"/>
      <c r="D22" s="875"/>
      <c r="E22" s="876" t="s">
        <v>706</v>
      </c>
      <c r="F22" s="876"/>
      <c r="G22" s="5"/>
    </row>
    <row r="23" spans="1:7" ht="12.2" customHeight="1">
      <c r="A23" s="12" t="s">
        <v>707</v>
      </c>
      <c r="B23" s="877" t="s">
        <v>708</v>
      </c>
      <c r="C23" s="877"/>
      <c r="D23" s="877"/>
      <c r="E23" s="877"/>
      <c r="F23" s="877"/>
      <c r="G23" s="5"/>
    </row>
    <row r="24" spans="1:7" ht="12.2" customHeight="1">
      <c r="A24" s="62"/>
      <c r="B24" s="59"/>
      <c r="C24" s="59"/>
      <c r="D24" s="59"/>
      <c r="E24" s="59"/>
      <c r="F24" s="59"/>
      <c r="G24" s="57"/>
    </row>
    <row r="25" spans="1:7" ht="12.2" customHeight="1">
      <c r="A25" s="62"/>
      <c r="B25" s="59"/>
      <c r="C25" s="59"/>
      <c r="D25" s="59"/>
      <c r="E25" s="59"/>
      <c r="F25" s="59"/>
      <c r="G25" s="57"/>
    </row>
    <row r="27" spans="1:7">
      <c r="B27" s="886" t="s">
        <v>2367</v>
      </c>
      <c r="C27" s="886"/>
      <c r="D27" s="886"/>
      <c r="E27" s="886"/>
      <c r="F27" s="886"/>
      <c r="G27" s="886"/>
    </row>
    <row r="28" spans="1:7" ht="53.25" customHeight="1">
      <c r="B28" s="887" t="s">
        <v>2368</v>
      </c>
      <c r="C28" s="887"/>
      <c r="D28" s="887"/>
      <c r="E28" s="887"/>
      <c r="F28" s="887"/>
      <c r="G28" s="887"/>
    </row>
  </sheetData>
  <mergeCells count="9">
    <mergeCell ref="B23:F23"/>
    <mergeCell ref="B27:G27"/>
    <mergeCell ref="B28:G28"/>
    <mergeCell ref="E9:F9"/>
    <mergeCell ref="E16:F16"/>
    <mergeCell ref="E19:F19"/>
    <mergeCell ref="B21:F21"/>
    <mergeCell ref="B22:D22"/>
    <mergeCell ref="E22:F22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>
  <sheetPr codeName="Sheet153">
    <tabColor rgb="FFFFC000"/>
  </sheetPr>
  <dimension ref="A1:G24"/>
  <sheetViews>
    <sheetView workbookViewId="0">
      <selection sqref="A1:G2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2" customWidth="1"/>
    <col min="7" max="7" width="16.7109375" customWidth="1"/>
  </cols>
  <sheetData>
    <row r="1" spans="1:7" ht="12.2" customHeight="1">
      <c r="A1" s="139" t="s">
        <v>2365</v>
      </c>
      <c r="B1" s="68"/>
      <c r="C1" s="68"/>
      <c r="D1" s="68"/>
      <c r="E1" s="68"/>
      <c r="F1" s="68"/>
      <c r="G1" s="66"/>
    </row>
    <row r="2" spans="1:7" ht="12.2" customHeight="1">
      <c r="A2" s="165"/>
      <c r="B2" s="68"/>
      <c r="C2" s="68"/>
      <c r="D2" s="68"/>
      <c r="E2" s="68"/>
      <c r="F2" s="68"/>
      <c r="G2" s="66"/>
    </row>
    <row r="3" spans="1:7" ht="12.2" customHeight="1">
      <c r="A3" s="158" t="s">
        <v>2366</v>
      </c>
      <c r="B3" s="68"/>
      <c r="C3" s="68"/>
      <c r="D3" s="68"/>
      <c r="E3" s="68"/>
      <c r="F3" s="68"/>
      <c r="G3" s="66"/>
    </row>
    <row r="4" spans="1:7" ht="12.2" customHeight="1">
      <c r="A4" s="166"/>
      <c r="B4" s="145"/>
      <c r="C4" s="145"/>
      <c r="D4" s="145"/>
      <c r="E4" s="145"/>
      <c r="F4" s="145"/>
      <c r="G4" s="140"/>
    </row>
    <row r="5" spans="1:7" ht="35.1" customHeight="1">
      <c r="A5" s="60" t="s">
        <v>747</v>
      </c>
      <c r="B5" s="60" t="s">
        <v>748</v>
      </c>
      <c r="C5" s="60" t="s">
        <v>749</v>
      </c>
      <c r="D5" s="60" t="s">
        <v>750</v>
      </c>
      <c r="E5" s="60" t="s">
        <v>751</v>
      </c>
      <c r="F5" s="61" t="s">
        <v>752</v>
      </c>
      <c r="G5" s="61" t="s">
        <v>753</v>
      </c>
    </row>
    <row r="6" spans="1:7" ht="12" customHeight="1">
      <c r="A6" s="62" t="s">
        <v>671</v>
      </c>
      <c r="B6" s="58" t="s">
        <v>672</v>
      </c>
      <c r="C6" s="57"/>
      <c r="D6" s="57"/>
      <c r="E6" s="57"/>
      <c r="F6" s="57"/>
      <c r="G6" s="57"/>
    </row>
    <row r="7" spans="1:7" ht="12" customHeight="1">
      <c r="A7" s="57"/>
      <c r="B7" s="58" t="s">
        <v>673</v>
      </c>
      <c r="C7" s="58" t="s">
        <v>674</v>
      </c>
      <c r="D7" s="62" t="s">
        <v>675</v>
      </c>
      <c r="E7" s="58" t="s">
        <v>1411</v>
      </c>
      <c r="F7" s="57"/>
      <c r="G7" s="57"/>
    </row>
    <row r="8" spans="1:7" ht="12" customHeight="1">
      <c r="A8" s="57"/>
      <c r="B8" s="58" t="s">
        <v>1423</v>
      </c>
      <c r="C8" s="58" t="s">
        <v>678</v>
      </c>
      <c r="D8" s="62" t="s">
        <v>675</v>
      </c>
      <c r="E8" s="58" t="s">
        <v>867</v>
      </c>
      <c r="F8" s="57"/>
      <c r="G8" s="57"/>
    </row>
    <row r="9" spans="1:7" ht="12" customHeight="1">
      <c r="A9" s="57"/>
      <c r="B9" s="58" t="s">
        <v>683</v>
      </c>
      <c r="C9" s="58" t="s">
        <v>684</v>
      </c>
      <c r="D9" s="62" t="s">
        <v>675</v>
      </c>
      <c r="E9" s="58" t="s">
        <v>838</v>
      </c>
      <c r="F9" s="57"/>
      <c r="G9" s="57"/>
    </row>
    <row r="10" spans="1:7" ht="13.7" customHeight="1">
      <c r="A10" s="57"/>
      <c r="B10" s="57"/>
      <c r="C10" s="57"/>
      <c r="D10" s="57"/>
      <c r="E10" s="57"/>
      <c r="F10" s="57"/>
      <c r="G10" s="57"/>
    </row>
    <row r="11" spans="1:7" ht="12" customHeight="1">
      <c r="A11" s="57"/>
      <c r="B11" s="57"/>
      <c r="C11" s="57"/>
      <c r="D11" s="57"/>
      <c r="E11" s="878" t="s">
        <v>685</v>
      </c>
      <c r="F11" s="878"/>
      <c r="G11" s="57"/>
    </row>
    <row r="12" spans="1:7" ht="12" customHeight="1">
      <c r="A12" s="62" t="s">
        <v>686</v>
      </c>
      <c r="B12" s="58" t="s">
        <v>687</v>
      </c>
      <c r="C12" s="57"/>
      <c r="D12" s="57"/>
      <c r="E12" s="57"/>
      <c r="F12" s="57"/>
      <c r="G12" s="57"/>
    </row>
    <row r="13" spans="1:7" ht="13.7" customHeight="1">
      <c r="A13" s="57"/>
      <c r="B13" s="58" t="s">
        <v>1424</v>
      </c>
      <c r="C13" s="57"/>
      <c r="D13" s="62" t="s">
        <v>824</v>
      </c>
      <c r="E13" s="58" t="s">
        <v>758</v>
      </c>
      <c r="F13" s="57"/>
      <c r="G13" s="57"/>
    </row>
    <row r="14" spans="1:7" ht="12" customHeight="1">
      <c r="A14" s="57"/>
      <c r="B14" s="57"/>
      <c r="C14" s="57"/>
      <c r="D14" s="57"/>
      <c r="E14" s="878" t="s">
        <v>698</v>
      </c>
      <c r="F14" s="878"/>
      <c r="G14" s="57"/>
    </row>
    <row r="15" spans="1:7" ht="12" customHeight="1">
      <c r="A15" s="62" t="s">
        <v>699</v>
      </c>
      <c r="B15" s="58" t="s">
        <v>700</v>
      </c>
      <c r="C15" s="57"/>
      <c r="D15" s="57"/>
      <c r="E15" s="57"/>
      <c r="F15" s="57"/>
      <c r="G15" s="57"/>
    </row>
    <row r="16" spans="1:7" ht="23.45" customHeight="1">
      <c r="A16" s="57"/>
      <c r="B16" s="63" t="s">
        <v>1425</v>
      </c>
      <c r="C16" s="57"/>
      <c r="D16" s="63" t="s">
        <v>1426</v>
      </c>
      <c r="E16" s="63" t="s">
        <v>1427</v>
      </c>
      <c r="F16" s="57"/>
      <c r="G16" s="57"/>
    </row>
    <row r="17" spans="1:7" ht="12" customHeight="1">
      <c r="A17" s="57"/>
      <c r="B17" s="57"/>
      <c r="C17" s="57"/>
      <c r="D17" s="57"/>
      <c r="E17" s="878" t="s">
        <v>701</v>
      </c>
      <c r="F17" s="878"/>
      <c r="G17" s="57"/>
    </row>
    <row r="18" spans="1:7" ht="12" customHeight="1">
      <c r="A18" s="57"/>
      <c r="B18" s="57"/>
      <c r="C18" s="57"/>
      <c r="D18" s="57"/>
      <c r="E18" s="57"/>
      <c r="F18" s="57"/>
      <c r="G18" s="57"/>
    </row>
    <row r="19" spans="1:7" ht="12" customHeight="1">
      <c r="A19" s="62" t="s">
        <v>702</v>
      </c>
      <c r="B19" s="878" t="s">
        <v>703</v>
      </c>
      <c r="C19" s="878"/>
      <c r="D19" s="878"/>
      <c r="E19" s="878"/>
      <c r="F19" s="878"/>
      <c r="G19" s="57"/>
    </row>
    <row r="20" spans="1:7" ht="12" customHeight="1">
      <c r="A20" s="62" t="s">
        <v>704</v>
      </c>
      <c r="B20" s="875" t="s">
        <v>705</v>
      </c>
      <c r="C20" s="875"/>
      <c r="D20" s="875"/>
      <c r="E20" s="876" t="s">
        <v>706</v>
      </c>
      <c r="F20" s="876"/>
      <c r="G20" s="57"/>
    </row>
    <row r="21" spans="1:7" ht="12" customHeight="1">
      <c r="A21" s="62" t="s">
        <v>707</v>
      </c>
      <c r="B21" s="877" t="s">
        <v>708</v>
      </c>
      <c r="C21" s="877"/>
      <c r="D21" s="877"/>
      <c r="E21" s="877"/>
      <c r="F21" s="877"/>
      <c r="G21" s="57"/>
    </row>
    <row r="24" spans="1:7" ht="140.25" customHeight="1"/>
  </sheetData>
  <mergeCells count="7">
    <mergeCell ref="B21:F21"/>
    <mergeCell ref="E11:F11"/>
    <mergeCell ref="E14:F14"/>
    <mergeCell ref="E17:F17"/>
    <mergeCell ref="B19:F19"/>
    <mergeCell ref="B20:D20"/>
    <mergeCell ref="E20:F20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>
  <sheetPr codeName="Sheet154"/>
  <dimension ref="A1:G39"/>
  <sheetViews>
    <sheetView topLeftCell="A19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2369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1428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1429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694</v>
      </c>
      <c r="F7" s="5"/>
      <c r="G7" s="5"/>
    </row>
    <row r="8" spans="1:7" ht="13.7" customHeight="1">
      <c r="A8" s="5"/>
      <c r="B8" s="5"/>
      <c r="C8" s="5"/>
      <c r="D8" s="5"/>
      <c r="E8" s="5"/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1430</v>
      </c>
      <c r="C11" s="5"/>
      <c r="D11" s="12" t="s">
        <v>824</v>
      </c>
      <c r="E11" s="3" t="s">
        <v>758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1425</v>
      </c>
      <c r="C14" s="5"/>
      <c r="D14" s="2" t="s">
        <v>1426</v>
      </c>
      <c r="E14" s="2" t="s">
        <v>1431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.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.2" customHeight="1">
      <c r="A20" s="62"/>
      <c r="B20" s="59"/>
      <c r="C20" s="59"/>
      <c r="D20" s="59"/>
      <c r="E20" s="59"/>
      <c r="F20" s="59"/>
      <c r="G20" s="57"/>
    </row>
    <row r="21" spans="1:7" ht="12.2" customHeight="1">
      <c r="A21" s="64" t="s">
        <v>2370</v>
      </c>
      <c r="B21" s="59"/>
      <c r="C21" s="59"/>
      <c r="D21" s="59"/>
      <c r="E21" s="59"/>
      <c r="F21" s="59"/>
      <c r="G21" s="57"/>
    </row>
    <row r="22" spans="1:7" ht="12.2" customHeight="1">
      <c r="A22" s="62"/>
      <c r="B22" s="59"/>
      <c r="C22" s="59"/>
      <c r="D22" s="59"/>
      <c r="E22" s="59"/>
      <c r="F22" s="59"/>
      <c r="G22" s="57"/>
    </row>
    <row r="23" spans="1:7" ht="34.9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821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874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893</v>
      </c>
      <c r="F27" s="5"/>
      <c r="G27" s="5"/>
    </row>
    <row r="28" spans="1:7" ht="13.9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1432</v>
      </c>
      <c r="C31" s="5"/>
      <c r="D31" s="12" t="s">
        <v>824</v>
      </c>
      <c r="E31" s="3" t="s">
        <v>758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1425</v>
      </c>
      <c r="C34" s="5"/>
      <c r="D34" s="2" t="s">
        <v>1426</v>
      </c>
      <c r="E34" s="2" t="s">
        <v>1433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>
  <sheetPr codeName="Sheet155"/>
  <dimension ref="A1:G39"/>
  <sheetViews>
    <sheetView topLeftCell="A16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2371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1434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1435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769</v>
      </c>
      <c r="F7" s="5"/>
      <c r="G7" s="5"/>
    </row>
    <row r="8" spans="1:7" ht="13.7" customHeight="1">
      <c r="A8" s="5"/>
      <c r="B8" s="5"/>
      <c r="C8" s="5"/>
      <c r="D8" s="5"/>
      <c r="E8" s="5"/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1436</v>
      </c>
      <c r="C11" s="5"/>
      <c r="D11" s="12" t="s">
        <v>824</v>
      </c>
      <c r="E11" s="3" t="s">
        <v>758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1425</v>
      </c>
      <c r="C14" s="5"/>
      <c r="D14" s="2" t="s">
        <v>1426</v>
      </c>
      <c r="E14" s="2" t="s">
        <v>1437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.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.2" customHeight="1">
      <c r="A20" s="62"/>
      <c r="B20" s="59"/>
      <c r="C20" s="59"/>
      <c r="D20" s="59"/>
      <c r="E20" s="59"/>
      <c r="F20" s="59"/>
      <c r="G20" s="57"/>
    </row>
    <row r="21" spans="1:7" ht="12.2" customHeight="1">
      <c r="A21" s="64" t="s">
        <v>2372</v>
      </c>
      <c r="B21" s="59"/>
      <c r="C21" s="59"/>
      <c r="D21" s="59"/>
      <c r="E21" s="59"/>
      <c r="F21" s="59"/>
      <c r="G21" s="57"/>
    </row>
    <row r="22" spans="1:7" ht="12.2" customHeight="1">
      <c r="A22" s="62"/>
      <c r="B22" s="59"/>
      <c r="C22" s="59"/>
      <c r="D22" s="59"/>
      <c r="E22" s="59"/>
      <c r="F22" s="59"/>
      <c r="G22" s="57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1438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1439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770</v>
      </c>
      <c r="F27" s="5"/>
      <c r="G27" s="5"/>
    </row>
    <row r="28" spans="1:7" ht="13.7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1440</v>
      </c>
      <c r="C31" s="5"/>
      <c r="D31" s="12" t="s">
        <v>824</v>
      </c>
      <c r="E31" s="3" t="s">
        <v>758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1425</v>
      </c>
      <c r="C34" s="5"/>
      <c r="D34" s="2" t="s">
        <v>1426</v>
      </c>
      <c r="E34" s="2" t="s">
        <v>1441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>
  <sheetPr codeName="Sheet156"/>
  <dimension ref="A1:G37"/>
  <sheetViews>
    <sheetView topLeftCell="A13" workbookViewId="0">
      <selection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2373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1442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879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829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1443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1444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2374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1445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799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1015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1446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1447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>
  <sheetPr codeName="Sheet157"/>
  <dimension ref="A1:G37"/>
  <sheetViews>
    <sheetView topLeftCell="A34" workbookViewId="0">
      <selection activeCell="A39" sqref="A39:G7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2375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796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1448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1393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1449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1450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2376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1451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1223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777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1452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1453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>
  <sheetPr codeName="Sheet158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2377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1454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1455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1411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1456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1457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2378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1458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1459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1460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1461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1462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>
  <sheetPr codeName="Sheet159"/>
  <dimension ref="A1:G37"/>
  <sheetViews>
    <sheetView topLeftCell="A19" workbookViewId="0">
      <selection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2379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1463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1454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1464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1465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1466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71" t="s">
        <v>2380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1467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1468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1469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1470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1471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>
  <sheetPr codeName="Sheet160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2381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1472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788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1473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1474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1475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2382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1476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776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745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1477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1478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>
  <sheetPr codeName="Sheet161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2383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1479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1480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1481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1482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1483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2384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820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1098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823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1484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1485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4.42578125" customWidth="1"/>
    <col min="3" max="3" width="7" customWidth="1"/>
    <col min="4" max="4" width="10.85546875" customWidth="1"/>
    <col min="5" max="5" width="14.28515625" customWidth="1"/>
    <col min="6" max="6" width="13.85546875" customWidth="1"/>
    <col min="7" max="7" width="16" customWidth="1"/>
  </cols>
  <sheetData>
    <row r="1" spans="1:7">
      <c r="A1" s="64" t="s">
        <v>2079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679</v>
      </c>
      <c r="F5" s="5"/>
      <c r="G5" s="5"/>
    </row>
    <row r="6" spans="1:7" ht="13.9" customHeight="1">
      <c r="A6" s="5"/>
      <c r="B6" s="3" t="s">
        <v>764</v>
      </c>
      <c r="C6" s="3" t="s">
        <v>681</v>
      </c>
      <c r="D6" s="12" t="s">
        <v>675</v>
      </c>
      <c r="E6" s="3" t="s">
        <v>679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682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827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733</v>
      </c>
      <c r="C11" s="5"/>
      <c r="D11" s="12" t="s">
        <v>824</v>
      </c>
      <c r="E11" s="3" t="s">
        <v>776</v>
      </c>
      <c r="F11" s="5"/>
      <c r="G11" s="5"/>
    </row>
    <row r="12" spans="1:7" ht="13.7" customHeight="1">
      <c r="A12" s="5"/>
      <c r="B12" s="3" t="s">
        <v>943</v>
      </c>
      <c r="C12" s="5"/>
      <c r="D12" s="12" t="s">
        <v>756</v>
      </c>
      <c r="E12" s="3" t="s">
        <v>789</v>
      </c>
      <c r="F12" s="5"/>
      <c r="G12" s="5"/>
    </row>
    <row r="13" spans="1:7" ht="23.45" customHeight="1">
      <c r="A13" s="5"/>
      <c r="B13" s="2" t="s">
        <v>944</v>
      </c>
      <c r="C13" s="5"/>
      <c r="D13" s="14" t="s">
        <v>791</v>
      </c>
      <c r="E13" s="3" t="s">
        <v>770</v>
      </c>
      <c r="F13" s="5"/>
      <c r="G13" s="5"/>
    </row>
    <row r="14" spans="1:7" ht="13.7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12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12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12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.2" customHeight="1">
      <c r="A21" s="12" t="s">
        <v>707</v>
      </c>
      <c r="B21" s="877" t="s">
        <v>708</v>
      </c>
      <c r="C21" s="877"/>
      <c r="D21" s="877"/>
      <c r="E21" s="877"/>
      <c r="F21" s="877"/>
      <c r="G21" s="5"/>
    </row>
    <row r="22" spans="1:7" ht="12.2" customHeight="1">
      <c r="A22" s="31"/>
      <c r="B22" s="30"/>
      <c r="C22" s="30"/>
      <c r="D22" s="30"/>
      <c r="E22" s="30"/>
      <c r="F22" s="30"/>
      <c r="G22" s="28"/>
    </row>
    <row r="23" spans="1:7" ht="12.2" customHeight="1">
      <c r="A23" s="64" t="s">
        <v>2080</v>
      </c>
      <c r="B23" s="30"/>
      <c r="C23" s="30"/>
      <c r="D23" s="30"/>
      <c r="E23" s="30"/>
      <c r="F23" s="30"/>
      <c r="G23" s="28"/>
    </row>
    <row r="24" spans="1:7" ht="12.2" customHeight="1">
      <c r="A24" s="31"/>
      <c r="B24" s="30"/>
      <c r="C24" s="30"/>
      <c r="D24" s="30"/>
      <c r="E24" s="30"/>
      <c r="F24" s="30"/>
      <c r="G24" s="28"/>
    </row>
    <row r="25" spans="1:7" ht="34.9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12" t="s">
        <v>671</v>
      </c>
      <c r="B26" s="3" t="s">
        <v>672</v>
      </c>
      <c r="C26" s="5"/>
      <c r="D26" s="5"/>
      <c r="E26" s="5"/>
      <c r="F26" s="5"/>
      <c r="G26" s="5"/>
    </row>
    <row r="27" spans="1:7" ht="13.9" customHeight="1">
      <c r="A27" s="5"/>
      <c r="B27" s="3" t="s">
        <v>673</v>
      </c>
      <c r="C27" s="3" t="s">
        <v>674</v>
      </c>
      <c r="D27" s="12" t="s">
        <v>675</v>
      </c>
      <c r="E27" s="3" t="s">
        <v>728</v>
      </c>
      <c r="F27" s="5"/>
      <c r="G27" s="5"/>
    </row>
    <row r="28" spans="1:7" ht="13.7" customHeight="1">
      <c r="A28" s="5"/>
      <c r="B28" s="3" t="s">
        <v>764</v>
      </c>
      <c r="C28" s="3" t="s">
        <v>681</v>
      </c>
      <c r="D28" s="12" t="s">
        <v>675</v>
      </c>
      <c r="E28" s="3" t="s">
        <v>712</v>
      </c>
      <c r="F28" s="5"/>
      <c r="G28" s="5"/>
    </row>
    <row r="29" spans="1:7" ht="13.7" customHeight="1">
      <c r="A29" s="5"/>
      <c r="B29" s="3" t="s">
        <v>736</v>
      </c>
      <c r="C29" s="3" t="s">
        <v>681</v>
      </c>
      <c r="D29" s="12" t="s">
        <v>675</v>
      </c>
      <c r="E29" s="3" t="s">
        <v>822</v>
      </c>
      <c r="F29" s="5"/>
      <c r="G29" s="5"/>
    </row>
    <row r="30" spans="1:7" ht="13.9" customHeight="1">
      <c r="A30" s="5"/>
      <c r="B30" s="3" t="s">
        <v>683</v>
      </c>
      <c r="C30" s="3" t="s">
        <v>684</v>
      </c>
      <c r="D30" s="12" t="s">
        <v>675</v>
      </c>
      <c r="E30" s="3" t="s">
        <v>838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12" t="s">
        <v>686</v>
      </c>
      <c r="B32" s="3" t="s">
        <v>687</v>
      </c>
      <c r="C32" s="5"/>
      <c r="D32" s="5"/>
      <c r="E32" s="5"/>
      <c r="F32" s="5"/>
      <c r="G32" s="5"/>
    </row>
    <row r="33" spans="1:7" ht="13.7" customHeight="1">
      <c r="A33" s="5"/>
      <c r="B33" s="3" t="s">
        <v>733</v>
      </c>
      <c r="C33" s="5"/>
      <c r="D33" s="12" t="s">
        <v>824</v>
      </c>
      <c r="E33" s="3" t="s">
        <v>776</v>
      </c>
      <c r="F33" s="5"/>
      <c r="G33" s="5"/>
    </row>
    <row r="34" spans="1:7" ht="13.7" customHeight="1">
      <c r="A34" s="5"/>
      <c r="B34" s="3" t="s">
        <v>945</v>
      </c>
      <c r="C34" s="5"/>
      <c r="D34" s="12" t="s">
        <v>756</v>
      </c>
      <c r="E34" s="3" t="s">
        <v>761</v>
      </c>
      <c r="F34" s="5"/>
      <c r="G34" s="5"/>
    </row>
    <row r="35" spans="1:7" ht="13.9" customHeight="1">
      <c r="A35" s="5"/>
      <c r="B35" s="3" t="s">
        <v>724</v>
      </c>
      <c r="C35" s="5"/>
      <c r="D35" s="12" t="s">
        <v>756</v>
      </c>
      <c r="E35" s="3" t="s">
        <v>781</v>
      </c>
      <c r="F35" s="5"/>
      <c r="G35" s="5"/>
    </row>
    <row r="36" spans="1:7" ht="13.7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12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12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12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12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>
  <sheetPr codeName="Sheet162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2385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784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682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765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1486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1485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2386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775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1008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693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1487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1485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>
  <sheetPr codeName="Sheet163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2387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1488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1023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858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1489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1485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2388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963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1490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761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1491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1485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>
  <sheetPr codeName="Sheet164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2389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1492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777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868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1493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1494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2390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797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805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1098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1495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1496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>
  <sheetPr codeName="Sheet165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2391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1497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1498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1015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1499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1500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2392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1501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721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755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1502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1503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>
  <sheetPr codeName="Sheet166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2393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1504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1505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870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1506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1507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71" t="s">
        <v>2394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1508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1442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1490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1506</v>
      </c>
      <c r="C29" s="5"/>
      <c r="D29" s="12" t="s">
        <v>824</v>
      </c>
      <c r="E29" s="12" t="s">
        <v>713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1509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>
  <sheetPr codeName="Sheet167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2395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1510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1511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875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1512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1513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2396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1514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1515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786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1516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1517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>
  <sheetPr codeName="Sheet168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2397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1518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1519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889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23.45" customHeight="1">
      <c r="A10" s="5"/>
      <c r="B10" s="2" t="s">
        <v>1520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1521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.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.2" customHeight="1">
      <c r="A19" s="62"/>
      <c r="B19" s="59"/>
      <c r="C19" s="59"/>
      <c r="D19" s="59"/>
      <c r="E19" s="59"/>
      <c r="F19" s="59"/>
      <c r="G19" s="57"/>
    </row>
    <row r="20" spans="1:7" ht="12.2" customHeight="1">
      <c r="A20" s="64" t="s">
        <v>2398</v>
      </c>
      <c r="B20" s="59"/>
      <c r="C20" s="59"/>
      <c r="D20" s="59"/>
      <c r="E20" s="59"/>
      <c r="F20" s="59"/>
      <c r="G20" s="57"/>
    </row>
    <row r="21" spans="1:7" ht="12.2" customHeight="1">
      <c r="A21" s="62"/>
      <c r="B21" s="59"/>
      <c r="C21" s="59"/>
      <c r="D21" s="59"/>
      <c r="E21" s="59"/>
      <c r="F21" s="59"/>
      <c r="G21" s="57"/>
    </row>
    <row r="22" spans="1:7" ht="34.9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1522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1523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1524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23.45" customHeight="1">
      <c r="A29" s="5"/>
      <c r="B29" s="2" t="s">
        <v>1525</v>
      </c>
      <c r="C29" s="5"/>
      <c r="D29" s="12" t="s">
        <v>824</v>
      </c>
      <c r="E29" s="12" t="s">
        <v>713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1526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>
  <sheetPr codeName="Sheet169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2399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1527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1528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1529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23.45" customHeight="1">
      <c r="A10" s="5"/>
      <c r="B10" s="2" t="s">
        <v>1530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1531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.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.2" customHeight="1">
      <c r="A19" s="62"/>
      <c r="B19" s="59"/>
      <c r="C19" s="59"/>
      <c r="D19" s="59"/>
      <c r="E19" s="59"/>
      <c r="F19" s="59"/>
      <c r="G19" s="57"/>
    </row>
    <row r="20" spans="1:7" ht="12.2" customHeight="1">
      <c r="A20" s="64" t="s">
        <v>2400</v>
      </c>
      <c r="B20" s="59"/>
      <c r="C20" s="59"/>
      <c r="D20" s="59"/>
      <c r="E20" s="59"/>
      <c r="F20" s="59"/>
      <c r="G20" s="57"/>
    </row>
    <row r="21" spans="1:7" ht="12.2" customHeight="1">
      <c r="A21" s="62"/>
      <c r="B21" s="59"/>
      <c r="C21" s="59"/>
      <c r="D21" s="59"/>
      <c r="E21" s="59"/>
      <c r="F21" s="59"/>
      <c r="G21" s="57"/>
    </row>
    <row r="22" spans="1:7" ht="34.9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1532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1533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880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9" customHeight="1">
      <c r="A29" s="5"/>
      <c r="B29" s="3" t="s">
        <v>1534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1535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.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>
  <sheetPr codeName="Sheet170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2401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676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679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784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1536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1535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2402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1537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1538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775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1539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1535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>
  <sheetPr codeName="Sheet171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2403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1540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1541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1490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1542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1535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62"/>
      <c r="B19" s="59"/>
      <c r="C19" s="59"/>
      <c r="D19" s="59"/>
      <c r="E19" s="59"/>
      <c r="F19" s="59"/>
      <c r="G19" s="57"/>
    </row>
    <row r="20" spans="1:7" ht="12" customHeight="1">
      <c r="A20" s="64" t="s">
        <v>2404</v>
      </c>
      <c r="B20" s="59"/>
      <c r="C20" s="59"/>
      <c r="D20" s="59"/>
      <c r="E20" s="59"/>
      <c r="F20" s="59"/>
      <c r="G20" s="57"/>
    </row>
    <row r="21" spans="1:7" ht="12" customHeight="1">
      <c r="A21" s="62"/>
      <c r="B21" s="59"/>
      <c r="C21" s="59"/>
      <c r="D21" s="59"/>
      <c r="E21" s="59"/>
      <c r="F21" s="59"/>
      <c r="G21" s="57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1543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1544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723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1545</v>
      </c>
      <c r="C29" s="5"/>
      <c r="D29" s="12" t="s">
        <v>824</v>
      </c>
      <c r="E29" s="12" t="s">
        <v>713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1535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G42"/>
  <sheetViews>
    <sheetView workbookViewId="0">
      <selection activeCell="G42" sqref="A1:G42"/>
    </sheetView>
  </sheetViews>
  <sheetFormatPr defaultRowHeight="15"/>
  <cols>
    <col min="1" max="1" width="5.28515625" customWidth="1"/>
    <col min="2" max="2" width="20.7109375" customWidth="1"/>
    <col min="3" max="3" width="8.42578125" customWidth="1"/>
    <col min="4" max="4" width="11" customWidth="1"/>
    <col min="5" max="5" width="15.5703125" customWidth="1"/>
    <col min="6" max="6" width="14.140625" customWidth="1"/>
    <col min="7" max="7" width="16.5703125" customWidth="1"/>
  </cols>
  <sheetData>
    <row r="1" spans="1:7">
      <c r="A1" s="64" t="s">
        <v>2081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12" t="s">
        <v>734</v>
      </c>
      <c r="F5" s="5"/>
      <c r="G5" s="5"/>
    </row>
    <row r="6" spans="1:7" ht="13.9" customHeight="1">
      <c r="A6" s="5"/>
      <c r="B6" s="3" t="s">
        <v>826</v>
      </c>
      <c r="C6" s="3" t="s">
        <v>678</v>
      </c>
      <c r="D6" s="12" t="s">
        <v>675</v>
      </c>
      <c r="E6" s="12" t="s">
        <v>734</v>
      </c>
      <c r="F6" s="5"/>
      <c r="G6" s="5"/>
    </row>
    <row r="7" spans="1:7" ht="13.7" customHeight="1">
      <c r="A7" s="5"/>
      <c r="B7" s="3" t="s">
        <v>680</v>
      </c>
      <c r="C7" s="3" t="s">
        <v>681</v>
      </c>
      <c r="D7" s="12" t="s">
        <v>675</v>
      </c>
      <c r="E7" s="12" t="s">
        <v>774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12" t="s">
        <v>868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23.85" customHeight="1">
      <c r="A11" s="5"/>
      <c r="B11" s="2" t="s">
        <v>951</v>
      </c>
      <c r="C11" s="5"/>
      <c r="D11" s="12" t="s">
        <v>952</v>
      </c>
      <c r="E11" s="12" t="s">
        <v>849</v>
      </c>
      <c r="F11" s="5"/>
      <c r="G11" s="5"/>
    </row>
    <row r="12" spans="1:7" ht="23.85" customHeight="1">
      <c r="A12" s="5"/>
      <c r="B12" s="2" t="s">
        <v>953</v>
      </c>
      <c r="C12" s="5"/>
      <c r="D12" s="12" t="s">
        <v>954</v>
      </c>
      <c r="E12" s="3" t="s">
        <v>955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2082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18" t="s">
        <v>946</v>
      </c>
      <c r="B24" s="1" t="s">
        <v>947</v>
      </c>
      <c r="C24" s="18" t="s">
        <v>948</v>
      </c>
      <c r="D24" s="18" t="s">
        <v>949</v>
      </c>
      <c r="E24" s="18" t="s">
        <v>950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23.85" customHeight="1">
      <c r="A26" s="5"/>
      <c r="B26" s="3" t="s">
        <v>673</v>
      </c>
      <c r="C26" s="3" t="s">
        <v>674</v>
      </c>
      <c r="D26" s="12" t="s">
        <v>675</v>
      </c>
      <c r="E26" s="12" t="s">
        <v>819</v>
      </c>
      <c r="F26" s="5"/>
      <c r="G26" s="5"/>
    </row>
    <row r="27" spans="1:7" ht="23.65" customHeight="1">
      <c r="A27" s="5"/>
      <c r="B27" s="3" t="s">
        <v>826</v>
      </c>
      <c r="C27" s="3" t="s">
        <v>678</v>
      </c>
      <c r="D27" s="12" t="s">
        <v>675</v>
      </c>
      <c r="E27" s="12" t="s">
        <v>819</v>
      </c>
      <c r="F27" s="5"/>
      <c r="G27" s="5"/>
    </row>
    <row r="28" spans="1:7" ht="23.85" customHeight="1">
      <c r="A28" s="5"/>
      <c r="B28" s="3" t="s">
        <v>680</v>
      </c>
      <c r="C28" s="3" t="s">
        <v>681</v>
      </c>
      <c r="D28" s="12" t="s">
        <v>675</v>
      </c>
      <c r="E28" s="12" t="s">
        <v>820</v>
      </c>
      <c r="F28" s="5"/>
      <c r="G28" s="5"/>
    </row>
    <row r="29" spans="1:7" ht="23.85" customHeight="1">
      <c r="A29" s="5"/>
      <c r="B29" s="3" t="s">
        <v>683</v>
      </c>
      <c r="C29" s="3" t="s">
        <v>684</v>
      </c>
      <c r="D29" s="12" t="s">
        <v>675</v>
      </c>
      <c r="E29" s="12" t="s">
        <v>835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23.65" customHeight="1">
      <c r="A32" s="5"/>
      <c r="B32" s="2" t="s">
        <v>951</v>
      </c>
      <c r="C32" s="5"/>
      <c r="D32" s="12" t="s">
        <v>952</v>
      </c>
      <c r="E32" s="12" t="s">
        <v>837</v>
      </c>
      <c r="F32" s="5"/>
      <c r="G32" s="5"/>
    </row>
    <row r="33" spans="1:7" ht="23.85" customHeight="1">
      <c r="A33" s="5"/>
      <c r="B33" s="2" t="s">
        <v>953</v>
      </c>
      <c r="C33" s="5"/>
      <c r="D33" s="12" t="s">
        <v>954</v>
      </c>
      <c r="E33" s="3" t="s">
        <v>955</v>
      </c>
      <c r="F33" s="5"/>
      <c r="G33" s="5"/>
    </row>
    <row r="34" spans="1:7" ht="23.85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698</v>
      </c>
      <c r="F35" s="878"/>
      <c r="G35" s="5"/>
    </row>
    <row r="36" spans="1:7" ht="12" customHeight="1">
      <c r="A36" s="3" t="s">
        <v>699</v>
      </c>
      <c r="B36" s="3" t="s">
        <v>700</v>
      </c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878" t="s">
        <v>701</v>
      </c>
      <c r="F38" s="878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3" t="s">
        <v>702</v>
      </c>
      <c r="B40" s="878" t="s">
        <v>703</v>
      </c>
      <c r="C40" s="878"/>
      <c r="D40" s="878"/>
      <c r="E40" s="878"/>
      <c r="F40" s="878"/>
      <c r="G40" s="5"/>
    </row>
    <row r="41" spans="1:7" ht="12" customHeight="1">
      <c r="A41" s="3" t="s">
        <v>704</v>
      </c>
      <c r="B41" s="875" t="s">
        <v>843</v>
      </c>
      <c r="C41" s="875"/>
      <c r="D41" s="875"/>
      <c r="E41" s="876" t="s">
        <v>706</v>
      </c>
      <c r="F41" s="876"/>
      <c r="G41" s="5"/>
    </row>
    <row r="42" spans="1:7" ht="12" customHeight="1">
      <c r="A42" s="3" t="s">
        <v>707</v>
      </c>
      <c r="B42" s="877" t="s">
        <v>708</v>
      </c>
      <c r="C42" s="877"/>
      <c r="D42" s="877"/>
      <c r="E42" s="877"/>
      <c r="F42" s="877"/>
      <c r="G42" s="5"/>
    </row>
  </sheetData>
  <mergeCells count="14">
    <mergeCell ref="E9:F9"/>
    <mergeCell ref="E13:F13"/>
    <mergeCell ref="E16:F16"/>
    <mergeCell ref="B18:F18"/>
    <mergeCell ref="B19:D19"/>
    <mergeCell ref="E19:F19"/>
    <mergeCell ref="B41:D41"/>
    <mergeCell ref="E41:F41"/>
    <mergeCell ref="B42:F42"/>
    <mergeCell ref="B20:F20"/>
    <mergeCell ref="E30:F30"/>
    <mergeCell ref="E35:F35"/>
    <mergeCell ref="E38:F38"/>
    <mergeCell ref="B40:F40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>
  <sheetPr codeName="Sheet172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2405</v>
      </c>
    </row>
    <row r="3" spans="1:7" ht="35.1" customHeight="1">
      <c r="A3" s="77" t="s">
        <v>747</v>
      </c>
      <c r="B3" s="77" t="s">
        <v>748</v>
      </c>
      <c r="C3" s="77" t="s">
        <v>749</v>
      </c>
      <c r="D3" s="77" t="s">
        <v>750</v>
      </c>
      <c r="E3" s="77" t="s">
        <v>751</v>
      </c>
      <c r="F3" s="77" t="s">
        <v>752</v>
      </c>
      <c r="G3" s="7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1546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1547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1439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1548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1535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2406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1549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1459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1460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1550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1535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  <pageSetup orientation="portrait" horizontalDpi="360" verticalDpi="360" r:id="rId1"/>
</worksheet>
</file>

<file path=xl/worksheets/sheet181.xml><?xml version="1.0" encoding="utf-8"?>
<worksheet xmlns="http://schemas.openxmlformats.org/spreadsheetml/2006/main" xmlns:r="http://schemas.openxmlformats.org/officeDocument/2006/relationships">
  <sheetPr codeName="Sheet173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2407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1551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1552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1553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1554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1535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2408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1514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1555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786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1556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1535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>
  <sheetPr codeName="Sheet174"/>
  <dimension ref="A1:G37"/>
  <sheetViews>
    <sheetView topLeftCell="A16" workbookViewId="0">
      <selection activeCell="H43" sqref="H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2409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1557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1558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799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1559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1535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2410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1560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1561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1492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1562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1535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>
  <sheetPr codeName="Sheet175"/>
  <dimension ref="A1:G37"/>
  <sheetViews>
    <sheetView topLeftCell="A13"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2411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1563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1564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1565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1566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1535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2412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1567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1568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841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1569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1535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>
  <sheetPr codeName="Sheet176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2413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1570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1571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1572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1573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1535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2414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852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853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851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1574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1535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>
  <sheetPr codeName="Sheet177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2415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1575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1576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1577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1578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1535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2416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1579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1580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974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1581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1582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>
  <sheetPr codeName="Sheet178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2417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1583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1584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1585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1586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1582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2418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1587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1588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885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1589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1582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>
  <sheetPr codeName="Sheet179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2419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1590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1591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805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1592</v>
      </c>
      <c r="C10" s="5"/>
      <c r="D10" s="12" t="s">
        <v>1395</v>
      </c>
      <c r="E10" s="3" t="s">
        <v>758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1425</v>
      </c>
      <c r="C13" s="5"/>
      <c r="D13" s="2" t="s">
        <v>1426</v>
      </c>
      <c r="E13" s="2" t="s">
        <v>1582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2420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1593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1473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1439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1594</v>
      </c>
      <c r="C29" s="5"/>
      <c r="D29" s="12" t="s">
        <v>1395</v>
      </c>
      <c r="E29" s="3" t="s">
        <v>758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1425</v>
      </c>
      <c r="C32" s="5"/>
      <c r="D32" s="2" t="s">
        <v>1426</v>
      </c>
      <c r="E32" s="2" t="s">
        <v>1595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>
  <sheetPr codeName="Sheet180"/>
  <dimension ref="A1:J39"/>
  <sheetViews>
    <sheetView topLeftCell="A25" workbookViewId="0">
      <selection sqref="A1:J39"/>
    </sheetView>
  </sheetViews>
  <sheetFormatPr defaultRowHeight="15"/>
  <cols>
    <col min="1" max="1" width="5.28515625" customWidth="1"/>
    <col min="2" max="2" width="22.28515625" customWidth="1"/>
    <col min="3" max="3" width="12.5703125" customWidth="1"/>
    <col min="4" max="4" width="7" customWidth="1"/>
    <col min="5" max="5" width="11" customWidth="1"/>
    <col min="6" max="6" width="0" hidden="1" customWidth="1"/>
    <col min="7" max="7" width="14.85546875" customWidth="1"/>
    <col min="8" max="8" width="14.28515625" customWidth="1"/>
    <col min="9" max="9" width="0" hidden="1" customWidth="1"/>
    <col min="10" max="10" width="16.7109375" customWidth="1"/>
  </cols>
  <sheetData>
    <row r="1" spans="1:10">
      <c r="A1" s="64" t="s">
        <v>2421</v>
      </c>
    </row>
    <row r="3" spans="1:10" ht="35.1" customHeight="1">
      <c r="A3" s="6" t="s">
        <v>747</v>
      </c>
      <c r="B3" s="890" t="s">
        <v>748</v>
      </c>
      <c r="C3" s="890"/>
      <c r="D3" s="6" t="s">
        <v>749</v>
      </c>
      <c r="E3" s="890" t="s">
        <v>750</v>
      </c>
      <c r="F3" s="890"/>
      <c r="G3" s="6" t="s">
        <v>751</v>
      </c>
      <c r="H3" s="7" t="s">
        <v>752</v>
      </c>
      <c r="I3" s="891" t="s">
        <v>753</v>
      </c>
      <c r="J3" s="891"/>
    </row>
    <row r="4" spans="1:10" ht="12" customHeight="1">
      <c r="A4" s="12" t="s">
        <v>671</v>
      </c>
      <c r="B4" s="876" t="s">
        <v>672</v>
      </c>
      <c r="C4" s="876"/>
      <c r="D4" s="5"/>
      <c r="E4" s="889"/>
      <c r="F4" s="889"/>
      <c r="G4" s="5"/>
      <c r="H4" s="5"/>
      <c r="I4" s="889"/>
      <c r="J4" s="889"/>
    </row>
    <row r="5" spans="1:10" ht="12" customHeight="1">
      <c r="A5" s="5"/>
      <c r="B5" s="876" t="s">
        <v>673</v>
      </c>
      <c r="C5" s="876"/>
      <c r="D5" s="3" t="s">
        <v>674</v>
      </c>
      <c r="E5" s="893" t="s">
        <v>675</v>
      </c>
      <c r="F5" s="893"/>
      <c r="G5" s="3" t="s">
        <v>1596</v>
      </c>
      <c r="H5" s="5"/>
      <c r="I5" s="889"/>
      <c r="J5" s="889"/>
    </row>
    <row r="6" spans="1:10" ht="12" customHeight="1">
      <c r="A6" s="5"/>
      <c r="B6" s="876" t="s">
        <v>1423</v>
      </c>
      <c r="C6" s="876"/>
      <c r="D6" s="3" t="s">
        <v>678</v>
      </c>
      <c r="E6" s="893" t="s">
        <v>675</v>
      </c>
      <c r="F6" s="893"/>
      <c r="G6" s="3" t="s">
        <v>1597</v>
      </c>
      <c r="H6" s="5"/>
      <c r="I6" s="889"/>
      <c r="J6" s="889"/>
    </row>
    <row r="7" spans="1:10" ht="12" customHeight="1">
      <c r="A7" s="5"/>
      <c r="B7" s="876" t="s">
        <v>683</v>
      </c>
      <c r="C7" s="876"/>
      <c r="D7" s="3" t="s">
        <v>684</v>
      </c>
      <c r="E7" s="893" t="s">
        <v>675</v>
      </c>
      <c r="F7" s="893"/>
      <c r="G7" s="3" t="s">
        <v>1598</v>
      </c>
      <c r="H7" s="5"/>
      <c r="I7" s="889"/>
      <c r="J7" s="889"/>
    </row>
    <row r="8" spans="1:10" ht="12" customHeight="1">
      <c r="A8" s="5"/>
      <c r="B8" s="889"/>
      <c r="C8" s="889"/>
      <c r="D8" s="5"/>
      <c r="E8" s="889"/>
      <c r="F8" s="889"/>
      <c r="G8" s="878" t="s">
        <v>685</v>
      </c>
      <c r="H8" s="878"/>
      <c r="I8" s="889"/>
      <c r="J8" s="889"/>
    </row>
    <row r="9" spans="1:10" ht="12" customHeight="1">
      <c r="A9" s="12" t="s">
        <v>686</v>
      </c>
      <c r="B9" s="876" t="s">
        <v>687</v>
      </c>
      <c r="C9" s="876"/>
      <c r="D9" s="5"/>
      <c r="E9" s="889"/>
      <c r="F9" s="889"/>
      <c r="G9" s="5"/>
      <c r="H9" s="5"/>
      <c r="I9" s="889"/>
      <c r="J9" s="889"/>
    </row>
    <row r="10" spans="1:10" ht="13.7" customHeight="1">
      <c r="A10" s="5"/>
      <c r="B10" s="876" t="s">
        <v>1599</v>
      </c>
      <c r="C10" s="876"/>
      <c r="D10" s="5"/>
      <c r="E10" s="893" t="s">
        <v>824</v>
      </c>
      <c r="F10" s="893"/>
      <c r="G10" s="3" t="s">
        <v>758</v>
      </c>
      <c r="H10" s="5"/>
      <c r="I10" s="889"/>
      <c r="J10" s="889"/>
    </row>
    <row r="11" spans="1:10" ht="12" customHeight="1">
      <c r="A11" s="5"/>
      <c r="B11" s="889"/>
      <c r="C11" s="889"/>
      <c r="D11" s="5"/>
      <c r="E11" s="889"/>
      <c r="F11" s="889"/>
      <c r="G11" s="878" t="s">
        <v>698</v>
      </c>
      <c r="H11" s="878"/>
      <c r="I11" s="889"/>
      <c r="J11" s="889"/>
    </row>
    <row r="12" spans="1:10" ht="12" customHeight="1">
      <c r="A12" s="12" t="s">
        <v>699</v>
      </c>
      <c r="B12" s="876" t="s">
        <v>700</v>
      </c>
      <c r="C12" s="876"/>
      <c r="D12" s="5"/>
      <c r="E12" s="889"/>
      <c r="F12" s="889"/>
      <c r="G12" s="5"/>
      <c r="H12" s="5"/>
      <c r="I12" s="889"/>
      <c r="J12" s="889"/>
    </row>
    <row r="13" spans="1:10" ht="23.45" customHeight="1">
      <c r="A13" s="5"/>
      <c r="B13" s="892" t="s">
        <v>1425</v>
      </c>
      <c r="C13" s="892"/>
      <c r="D13" s="5"/>
      <c r="E13" s="892" t="s">
        <v>1426</v>
      </c>
      <c r="F13" s="892"/>
      <c r="G13" s="2" t="s">
        <v>1600</v>
      </c>
      <c r="H13" s="5"/>
      <c r="I13" s="889"/>
      <c r="J13" s="889"/>
    </row>
    <row r="14" spans="1:10" ht="12" customHeight="1">
      <c r="A14" s="5"/>
      <c r="B14" s="889"/>
      <c r="C14" s="889"/>
      <c r="D14" s="5"/>
      <c r="E14" s="889"/>
      <c r="F14" s="889"/>
      <c r="G14" s="878" t="s">
        <v>701</v>
      </c>
      <c r="H14" s="878"/>
      <c r="I14" s="889"/>
      <c r="J14" s="889"/>
    </row>
    <row r="15" spans="1:10" ht="12" customHeight="1">
      <c r="A15" s="5"/>
      <c r="B15" s="889"/>
      <c r="C15" s="889"/>
      <c r="D15" s="5"/>
      <c r="E15" s="889"/>
      <c r="F15" s="889"/>
      <c r="G15" s="5"/>
      <c r="H15" s="5"/>
      <c r="I15" s="889"/>
      <c r="J15" s="889"/>
    </row>
    <row r="16" spans="1:10" ht="12" customHeight="1">
      <c r="A16" s="12" t="s">
        <v>702</v>
      </c>
      <c r="B16" s="878" t="s">
        <v>703</v>
      </c>
      <c r="C16" s="878"/>
      <c r="D16" s="878"/>
      <c r="E16" s="878"/>
      <c r="F16" s="878"/>
      <c r="G16" s="878"/>
      <c r="H16" s="878"/>
      <c r="I16" s="889"/>
      <c r="J16" s="889"/>
    </row>
    <row r="17" spans="1:10" ht="12" customHeight="1">
      <c r="A17" s="12" t="s">
        <v>704</v>
      </c>
      <c r="B17" s="875" t="s">
        <v>705</v>
      </c>
      <c r="C17" s="875"/>
      <c r="D17" s="875"/>
      <c r="E17" s="875"/>
      <c r="F17" s="875"/>
      <c r="G17" s="876" t="s">
        <v>706</v>
      </c>
      <c r="H17" s="876"/>
      <c r="I17" s="889"/>
      <c r="J17" s="889"/>
    </row>
    <row r="18" spans="1:10" ht="12" customHeight="1">
      <c r="A18" s="12" t="s">
        <v>707</v>
      </c>
      <c r="B18" s="877" t="s">
        <v>708</v>
      </c>
      <c r="C18" s="877"/>
      <c r="D18" s="877"/>
      <c r="E18" s="877"/>
      <c r="F18" s="877"/>
      <c r="G18" s="877"/>
      <c r="H18" s="877"/>
      <c r="I18" s="889"/>
      <c r="J18" s="889"/>
    </row>
    <row r="19" spans="1:10" ht="12" customHeight="1">
      <c r="A19" s="90"/>
      <c r="B19" s="89"/>
      <c r="C19" s="89"/>
      <c r="D19" s="89"/>
      <c r="E19" s="89"/>
      <c r="F19" s="89"/>
      <c r="G19" s="89"/>
      <c r="H19" s="89"/>
      <c r="I19" s="88"/>
      <c r="J19" s="88"/>
    </row>
    <row r="20" spans="1:10" ht="12" customHeight="1">
      <c r="A20" s="71" t="s">
        <v>2422</v>
      </c>
      <c r="B20" s="89"/>
      <c r="C20" s="89"/>
      <c r="D20" s="89"/>
      <c r="E20" s="89"/>
      <c r="F20" s="89"/>
      <c r="G20" s="89"/>
      <c r="H20" s="89"/>
      <c r="I20" s="88"/>
      <c r="J20" s="88"/>
    </row>
    <row r="21" spans="1:10" ht="12" customHeight="1">
      <c r="A21" s="90"/>
      <c r="B21" s="89"/>
      <c r="C21" s="89"/>
      <c r="D21" s="89"/>
      <c r="E21" s="89"/>
      <c r="F21" s="89"/>
      <c r="G21" s="89"/>
      <c r="H21" s="89"/>
      <c r="I21" s="88"/>
      <c r="J21" s="88"/>
    </row>
    <row r="22" spans="1:10" ht="35.1" customHeight="1">
      <c r="A22" s="6" t="s">
        <v>747</v>
      </c>
      <c r="B22" s="6" t="s">
        <v>748</v>
      </c>
      <c r="C22" s="890" t="s">
        <v>749</v>
      </c>
      <c r="D22" s="890"/>
      <c r="E22" s="6" t="s">
        <v>750</v>
      </c>
      <c r="F22" s="890" t="s">
        <v>751</v>
      </c>
      <c r="G22" s="890"/>
      <c r="H22" s="891" t="s">
        <v>752</v>
      </c>
      <c r="I22" s="891"/>
      <c r="J22" s="7" t="s">
        <v>753</v>
      </c>
    </row>
    <row r="23" spans="1:10" ht="12" customHeight="1">
      <c r="A23" s="12" t="s">
        <v>671</v>
      </c>
      <c r="B23" s="3" t="s">
        <v>672</v>
      </c>
      <c r="C23" s="889"/>
      <c r="D23" s="889"/>
      <c r="E23" s="5"/>
      <c r="F23" s="889"/>
      <c r="G23" s="889"/>
      <c r="H23" s="889"/>
      <c r="I23" s="889"/>
      <c r="J23" s="5"/>
    </row>
    <row r="24" spans="1:10" ht="12" customHeight="1">
      <c r="A24" s="5"/>
      <c r="B24" s="3" t="s">
        <v>673</v>
      </c>
      <c r="C24" s="876" t="s">
        <v>674</v>
      </c>
      <c r="D24" s="876"/>
      <c r="E24" s="12" t="s">
        <v>675</v>
      </c>
      <c r="F24" s="876" t="s">
        <v>1601</v>
      </c>
      <c r="G24" s="876"/>
      <c r="H24" s="889"/>
      <c r="I24" s="889"/>
      <c r="J24" s="5"/>
    </row>
    <row r="25" spans="1:10" ht="12" customHeight="1">
      <c r="A25" s="5"/>
      <c r="B25" s="3" t="s">
        <v>1423</v>
      </c>
      <c r="C25" s="876" t="s">
        <v>678</v>
      </c>
      <c r="D25" s="876"/>
      <c r="E25" s="12" t="s">
        <v>675</v>
      </c>
      <c r="F25" s="876" t="s">
        <v>1602</v>
      </c>
      <c r="G25" s="876"/>
      <c r="H25" s="889"/>
      <c r="I25" s="889"/>
      <c r="J25" s="5"/>
    </row>
    <row r="26" spans="1:10" ht="12" customHeight="1">
      <c r="A26" s="5"/>
      <c r="B26" s="3" t="s">
        <v>1603</v>
      </c>
      <c r="C26" s="876" t="s">
        <v>1604</v>
      </c>
      <c r="D26" s="876"/>
      <c r="E26" s="12" t="s">
        <v>675</v>
      </c>
      <c r="F26" s="876" t="s">
        <v>961</v>
      </c>
      <c r="G26" s="876"/>
      <c r="H26" s="889"/>
      <c r="I26" s="889"/>
      <c r="J26" s="5"/>
    </row>
    <row r="27" spans="1:10" ht="12" customHeight="1">
      <c r="A27" s="5"/>
      <c r="B27" s="3" t="s">
        <v>683</v>
      </c>
      <c r="C27" s="876" t="s">
        <v>684</v>
      </c>
      <c r="D27" s="876"/>
      <c r="E27" s="12" t="s">
        <v>675</v>
      </c>
      <c r="F27" s="876" t="s">
        <v>1605</v>
      </c>
      <c r="G27" s="876"/>
      <c r="H27" s="889"/>
      <c r="I27" s="889"/>
      <c r="J27" s="5"/>
    </row>
    <row r="28" spans="1:10" ht="12" customHeight="1">
      <c r="A28" s="5"/>
      <c r="B28" s="878" t="s">
        <v>685</v>
      </c>
      <c r="C28" s="878"/>
      <c r="D28" s="878"/>
      <c r="E28" s="878"/>
      <c r="F28" s="878"/>
      <c r="G28" s="878"/>
      <c r="H28" s="878"/>
      <c r="I28" s="878"/>
      <c r="J28" s="5"/>
    </row>
    <row r="29" spans="1:10" ht="12" customHeight="1">
      <c r="A29" s="12" t="s">
        <v>686</v>
      </c>
      <c r="B29" s="3" t="s">
        <v>687</v>
      </c>
      <c r="C29" s="889"/>
      <c r="D29" s="889"/>
      <c r="E29" s="5"/>
      <c r="F29" s="889"/>
      <c r="G29" s="889"/>
      <c r="H29" s="889"/>
      <c r="I29" s="889"/>
      <c r="J29" s="5"/>
    </row>
    <row r="30" spans="1:10" ht="13.7" customHeight="1">
      <c r="A30" s="5"/>
      <c r="B30" s="3" t="s">
        <v>1606</v>
      </c>
      <c r="C30" s="889"/>
      <c r="D30" s="889"/>
      <c r="E30" s="12" t="s">
        <v>824</v>
      </c>
      <c r="F30" s="876" t="s">
        <v>758</v>
      </c>
      <c r="G30" s="876"/>
      <c r="H30" s="889"/>
      <c r="I30" s="889"/>
      <c r="J30" s="5"/>
    </row>
    <row r="31" spans="1:10" ht="12" customHeight="1">
      <c r="A31" s="5"/>
      <c r="B31" s="5"/>
      <c r="C31" s="889"/>
      <c r="D31" s="889"/>
      <c r="E31" s="5"/>
      <c r="F31" s="878" t="s">
        <v>698</v>
      </c>
      <c r="G31" s="878"/>
      <c r="H31" s="878"/>
      <c r="I31" s="878"/>
      <c r="J31" s="5"/>
    </row>
    <row r="32" spans="1:10" ht="12" customHeight="1">
      <c r="A32" s="12" t="s">
        <v>699</v>
      </c>
      <c r="B32" s="3" t="s">
        <v>700</v>
      </c>
      <c r="C32" s="889"/>
      <c r="D32" s="889"/>
      <c r="E32" s="5"/>
      <c r="F32" s="889"/>
      <c r="G32" s="889"/>
      <c r="H32" s="889"/>
      <c r="I32" s="889"/>
      <c r="J32" s="5"/>
    </row>
    <row r="33" spans="1:10" ht="23.45" customHeight="1">
      <c r="A33" s="5"/>
      <c r="B33" s="2" t="s">
        <v>1607</v>
      </c>
      <c r="C33" s="889"/>
      <c r="D33" s="889"/>
      <c r="E33" s="12" t="s">
        <v>1608</v>
      </c>
      <c r="F33" s="876" t="s">
        <v>1008</v>
      </c>
      <c r="G33" s="876"/>
      <c r="H33" s="889"/>
      <c r="I33" s="889"/>
      <c r="J33" s="5"/>
    </row>
    <row r="34" spans="1:10" ht="23.45" customHeight="1">
      <c r="A34" s="5"/>
      <c r="B34" s="2" t="s">
        <v>1609</v>
      </c>
      <c r="C34" s="889"/>
      <c r="D34" s="889"/>
      <c r="E34" s="12" t="s">
        <v>1608</v>
      </c>
      <c r="F34" s="876" t="s">
        <v>1023</v>
      </c>
      <c r="G34" s="876"/>
      <c r="H34" s="889"/>
      <c r="I34" s="889"/>
      <c r="J34" s="5"/>
    </row>
    <row r="35" spans="1:10" ht="12" customHeight="1">
      <c r="A35" s="888" t="s">
        <v>701</v>
      </c>
      <c r="B35" s="888"/>
      <c r="C35" s="888"/>
      <c r="D35" s="888"/>
      <c r="E35" s="888"/>
      <c r="F35" s="888"/>
      <c r="G35" s="888"/>
      <c r="H35" s="888"/>
      <c r="I35" s="888"/>
      <c r="J35" s="5"/>
    </row>
    <row r="36" spans="1:10" ht="12" customHeight="1">
      <c r="A36" s="5"/>
      <c r="B36" s="5"/>
      <c r="C36" s="889"/>
      <c r="D36" s="889"/>
      <c r="E36" s="5"/>
      <c r="F36" s="889"/>
      <c r="G36" s="889"/>
      <c r="H36" s="889"/>
      <c r="I36" s="889"/>
      <c r="J36" s="5"/>
    </row>
    <row r="37" spans="1:10" ht="12" customHeight="1">
      <c r="A37" s="12" t="s">
        <v>702</v>
      </c>
      <c r="B37" s="878" t="s">
        <v>703</v>
      </c>
      <c r="C37" s="878"/>
      <c r="D37" s="878"/>
      <c r="E37" s="878"/>
      <c r="F37" s="878"/>
      <c r="G37" s="878"/>
      <c r="H37" s="878"/>
      <c r="I37" s="878"/>
      <c r="J37" s="5"/>
    </row>
    <row r="38" spans="1:10" ht="12" customHeight="1">
      <c r="A38" s="12" t="s">
        <v>704</v>
      </c>
      <c r="B38" s="875" t="s">
        <v>705</v>
      </c>
      <c r="C38" s="875"/>
      <c r="D38" s="875"/>
      <c r="E38" s="875"/>
      <c r="F38" s="876" t="s">
        <v>706</v>
      </c>
      <c r="G38" s="876"/>
      <c r="H38" s="876"/>
      <c r="I38" s="876"/>
      <c r="J38" s="5"/>
    </row>
    <row r="39" spans="1:10" ht="12" customHeight="1">
      <c r="A39" s="12" t="s">
        <v>707</v>
      </c>
      <c r="B39" s="877" t="s">
        <v>708</v>
      </c>
      <c r="C39" s="877"/>
      <c r="D39" s="877"/>
      <c r="E39" s="877"/>
      <c r="F39" s="877"/>
      <c r="G39" s="877"/>
      <c r="H39" s="877"/>
      <c r="I39" s="877"/>
      <c r="J39" s="5"/>
    </row>
  </sheetData>
  <mergeCells count="93">
    <mergeCell ref="B3:C3"/>
    <mergeCell ref="E3:F3"/>
    <mergeCell ref="I3:J3"/>
    <mergeCell ref="B4:C4"/>
    <mergeCell ref="E4:F4"/>
    <mergeCell ref="I4:J4"/>
    <mergeCell ref="B5:C5"/>
    <mergeCell ref="E5:F5"/>
    <mergeCell ref="I5:J5"/>
    <mergeCell ref="B6:C6"/>
    <mergeCell ref="E6:F6"/>
    <mergeCell ref="I6:J6"/>
    <mergeCell ref="B7:C7"/>
    <mergeCell ref="E7:F7"/>
    <mergeCell ref="I7:J7"/>
    <mergeCell ref="B8:C8"/>
    <mergeCell ref="E8:F8"/>
    <mergeCell ref="G8:H8"/>
    <mergeCell ref="I8:J8"/>
    <mergeCell ref="B9:C9"/>
    <mergeCell ref="E9:F9"/>
    <mergeCell ref="I9:J9"/>
    <mergeCell ref="B10:C10"/>
    <mergeCell ref="E10:F10"/>
    <mergeCell ref="I10:J10"/>
    <mergeCell ref="B11:C11"/>
    <mergeCell ref="E11:F11"/>
    <mergeCell ref="G11:H11"/>
    <mergeCell ref="I11:J11"/>
    <mergeCell ref="B12:C12"/>
    <mergeCell ref="E12:F12"/>
    <mergeCell ref="I12:J12"/>
    <mergeCell ref="B13:C13"/>
    <mergeCell ref="E13:F13"/>
    <mergeCell ref="I13:J13"/>
    <mergeCell ref="B14:C14"/>
    <mergeCell ref="E14:F14"/>
    <mergeCell ref="G14:H14"/>
    <mergeCell ref="I14:J14"/>
    <mergeCell ref="B15:C15"/>
    <mergeCell ref="E15:F15"/>
    <mergeCell ref="I15:J15"/>
    <mergeCell ref="B16:H16"/>
    <mergeCell ref="I16:J16"/>
    <mergeCell ref="B17:F17"/>
    <mergeCell ref="G17:H17"/>
    <mergeCell ref="I17:J17"/>
    <mergeCell ref="B18:H18"/>
    <mergeCell ref="I18:J18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27:D27"/>
    <mergeCell ref="F27:G27"/>
    <mergeCell ref="H27:I27"/>
    <mergeCell ref="B28:I28"/>
    <mergeCell ref="C29:D29"/>
    <mergeCell ref="F29:G29"/>
    <mergeCell ref="H29:I29"/>
    <mergeCell ref="C30:D30"/>
    <mergeCell ref="F30:G30"/>
    <mergeCell ref="H30:I30"/>
    <mergeCell ref="C31:D31"/>
    <mergeCell ref="F31:I31"/>
    <mergeCell ref="C32:D32"/>
    <mergeCell ref="F32:G32"/>
    <mergeCell ref="H32:I32"/>
    <mergeCell ref="C33:D33"/>
    <mergeCell ref="F33:G33"/>
    <mergeCell ref="H33:I33"/>
    <mergeCell ref="C34:D34"/>
    <mergeCell ref="F34:G34"/>
    <mergeCell ref="H34:I34"/>
    <mergeCell ref="B38:E38"/>
    <mergeCell ref="F38:I38"/>
    <mergeCell ref="B39:I39"/>
    <mergeCell ref="A35:I35"/>
    <mergeCell ref="C36:D36"/>
    <mergeCell ref="F36:G36"/>
    <mergeCell ref="H36:I36"/>
    <mergeCell ref="B37:I37"/>
  </mergeCell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>
  <sheetPr codeName="Sheet181"/>
  <dimension ref="A1:G40"/>
  <sheetViews>
    <sheetView workbookViewId="0">
      <selection activeCell="G40" sqref="A1:G40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style="100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2423</v>
      </c>
    </row>
    <row r="3" spans="1:7" ht="35.1" customHeight="1">
      <c r="A3" s="6" t="s">
        <v>747</v>
      </c>
      <c r="B3" s="6" t="s">
        <v>748</v>
      </c>
      <c r="C3" s="6" t="s">
        <v>749</v>
      </c>
      <c r="D3" s="77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101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02" t="s">
        <v>675</v>
      </c>
      <c r="E5" s="3" t="s">
        <v>1610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02" t="s">
        <v>675</v>
      </c>
      <c r="E6" s="3" t="s">
        <v>1611</v>
      </c>
      <c r="F6" s="5"/>
      <c r="G6" s="5"/>
    </row>
    <row r="7" spans="1:7" ht="12" customHeight="1">
      <c r="A7" s="5"/>
      <c r="B7" s="3" t="s">
        <v>1603</v>
      </c>
      <c r="C7" s="3" t="s">
        <v>1604</v>
      </c>
      <c r="D7" s="102" t="s">
        <v>675</v>
      </c>
      <c r="E7" s="3" t="s">
        <v>1612</v>
      </c>
      <c r="F7" s="5"/>
      <c r="G7" s="5"/>
    </row>
    <row r="8" spans="1:7" ht="12" customHeight="1">
      <c r="A8" s="5"/>
      <c r="B8" s="3" t="s">
        <v>683</v>
      </c>
      <c r="C8" s="3" t="s">
        <v>684</v>
      </c>
      <c r="D8" s="102" t="s">
        <v>675</v>
      </c>
      <c r="E8" s="3" t="s">
        <v>1613</v>
      </c>
      <c r="F8" s="5"/>
      <c r="G8" s="5"/>
    </row>
    <row r="9" spans="1:7" ht="12" customHeight="1">
      <c r="A9" s="5"/>
      <c r="B9" s="878" t="s">
        <v>685</v>
      </c>
      <c r="C9" s="878"/>
      <c r="D9" s="878"/>
      <c r="E9" s="878"/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101"/>
      <c r="E10" s="5"/>
      <c r="F10" s="5"/>
      <c r="G10" s="5"/>
    </row>
    <row r="11" spans="1:7" ht="13.7" customHeight="1">
      <c r="A11" s="5"/>
      <c r="B11" s="3" t="s">
        <v>1614</v>
      </c>
      <c r="C11" s="5"/>
      <c r="D11" s="102" t="s">
        <v>824</v>
      </c>
      <c r="E11" s="3" t="s">
        <v>758</v>
      </c>
      <c r="F11" s="5"/>
      <c r="G11" s="5"/>
    </row>
    <row r="12" spans="1:7" ht="12" customHeight="1">
      <c r="A12" s="5"/>
      <c r="B12" s="5"/>
      <c r="C12" s="5"/>
      <c r="D12" s="101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101"/>
      <c r="E13" s="5"/>
      <c r="F13" s="5"/>
      <c r="G13" s="5"/>
    </row>
    <row r="14" spans="1:7" ht="23.45" customHeight="1">
      <c r="A14" s="5"/>
      <c r="B14" s="2" t="s">
        <v>1607</v>
      </c>
      <c r="C14" s="5"/>
      <c r="D14" s="102" t="s">
        <v>1608</v>
      </c>
      <c r="E14" s="3" t="s">
        <v>1015</v>
      </c>
      <c r="F14" s="5"/>
      <c r="G14" s="5"/>
    </row>
    <row r="15" spans="1:7" ht="36.950000000000003" customHeight="1">
      <c r="A15" s="5"/>
      <c r="B15" s="2" t="s">
        <v>1609</v>
      </c>
      <c r="C15" s="5"/>
      <c r="D15" s="103" t="s">
        <v>1426</v>
      </c>
      <c r="E15" s="3" t="s">
        <v>802</v>
      </c>
      <c r="F15" s="5"/>
      <c r="G15" s="5"/>
    </row>
    <row r="16" spans="1:7" ht="12" customHeight="1">
      <c r="A16" s="894" t="s">
        <v>701</v>
      </c>
      <c r="B16" s="894"/>
      <c r="C16" s="894"/>
      <c r="D16" s="894"/>
      <c r="E16" s="894"/>
      <c r="F16" s="894"/>
      <c r="G16" s="5"/>
    </row>
    <row r="17" spans="1:7" ht="12" customHeight="1">
      <c r="A17" s="12" t="s">
        <v>702</v>
      </c>
      <c r="B17" s="895" t="s">
        <v>703</v>
      </c>
      <c r="C17" s="895"/>
      <c r="D17" s="895"/>
      <c r="E17" s="895"/>
      <c r="F17" s="895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0"/>
      <c r="B20" s="89"/>
      <c r="C20" s="89"/>
      <c r="D20" s="104"/>
      <c r="E20" s="89"/>
      <c r="F20" s="89"/>
      <c r="G20" s="88"/>
    </row>
    <row r="21" spans="1:7" ht="12" customHeight="1">
      <c r="A21" s="64" t="s">
        <v>2424</v>
      </c>
      <c r="B21" s="89"/>
      <c r="C21" s="89"/>
      <c r="D21" s="104"/>
      <c r="E21" s="89"/>
      <c r="F21" s="89"/>
      <c r="G21" s="88"/>
    </row>
    <row r="22" spans="1:7" ht="12" customHeight="1">
      <c r="A22" s="90"/>
      <c r="B22" s="89"/>
      <c r="C22" s="89"/>
      <c r="D22" s="104"/>
      <c r="E22" s="89"/>
      <c r="F22" s="89"/>
      <c r="G22" s="88"/>
    </row>
    <row r="23" spans="1:7" ht="35.1" customHeight="1">
      <c r="A23" s="6" t="s">
        <v>747</v>
      </c>
      <c r="B23" s="6" t="s">
        <v>748</v>
      </c>
      <c r="C23" s="6" t="s">
        <v>749</v>
      </c>
      <c r="D23" s="77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101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02" t="s">
        <v>675</v>
      </c>
      <c r="E25" s="3" t="s">
        <v>1615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02" t="s">
        <v>675</v>
      </c>
      <c r="E26" s="3" t="s">
        <v>1616</v>
      </c>
      <c r="F26" s="5"/>
      <c r="G26" s="5"/>
    </row>
    <row r="27" spans="1:7" ht="12" customHeight="1">
      <c r="A27" s="5"/>
      <c r="B27" s="3" t="s">
        <v>1603</v>
      </c>
      <c r="C27" s="3" t="s">
        <v>1604</v>
      </c>
      <c r="D27" s="102" t="s">
        <v>675</v>
      </c>
      <c r="E27" s="3" t="s">
        <v>1617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02" t="s">
        <v>675</v>
      </c>
      <c r="E28" s="3" t="s">
        <v>1618</v>
      </c>
      <c r="F28" s="5"/>
      <c r="G28" s="5"/>
    </row>
    <row r="29" spans="1:7" ht="12" customHeight="1">
      <c r="A29" s="5"/>
      <c r="B29" s="878" t="s">
        <v>685</v>
      </c>
      <c r="C29" s="878"/>
      <c r="D29" s="878"/>
      <c r="E29" s="878"/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101"/>
      <c r="E30" s="5"/>
      <c r="F30" s="5"/>
      <c r="G30" s="5"/>
    </row>
    <row r="31" spans="1:7" ht="13.7" customHeight="1">
      <c r="A31" s="5"/>
      <c r="B31" s="3" t="s">
        <v>1619</v>
      </c>
      <c r="C31" s="5"/>
      <c r="D31" s="102" t="s">
        <v>824</v>
      </c>
      <c r="E31" s="3" t="s">
        <v>758</v>
      </c>
      <c r="F31" s="5"/>
      <c r="G31" s="5"/>
    </row>
    <row r="32" spans="1:7" ht="12" customHeight="1">
      <c r="A32" s="5"/>
      <c r="B32" s="5"/>
      <c r="C32" s="5"/>
      <c r="D32" s="101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101"/>
      <c r="E33" s="5"/>
      <c r="F33" s="5"/>
      <c r="G33" s="5"/>
    </row>
    <row r="34" spans="1:7" ht="23.45" customHeight="1">
      <c r="A34" s="5"/>
      <c r="B34" s="2" t="s">
        <v>1607</v>
      </c>
      <c r="C34" s="5"/>
      <c r="D34" s="102" t="s">
        <v>1608</v>
      </c>
      <c r="E34" s="3" t="s">
        <v>880</v>
      </c>
      <c r="F34" s="5"/>
      <c r="G34" s="5"/>
    </row>
    <row r="35" spans="1:7" ht="36.950000000000003" customHeight="1">
      <c r="A35" s="5"/>
      <c r="B35" s="2" t="s">
        <v>1609</v>
      </c>
      <c r="C35" s="5"/>
      <c r="D35" s="103" t="s">
        <v>1426</v>
      </c>
      <c r="E35" s="3" t="s">
        <v>775</v>
      </c>
      <c r="F35" s="5"/>
      <c r="G35" s="5"/>
    </row>
    <row r="36" spans="1:7" ht="12" customHeight="1">
      <c r="A36" s="888" t="s">
        <v>701</v>
      </c>
      <c r="B36" s="888"/>
      <c r="C36" s="888"/>
      <c r="D36" s="888"/>
      <c r="E36" s="888"/>
      <c r="F36" s="888"/>
      <c r="G36" s="5"/>
    </row>
    <row r="37" spans="1:7" ht="12" customHeight="1">
      <c r="A37" s="5"/>
      <c r="B37" s="5"/>
      <c r="C37" s="5"/>
      <c r="D37" s="101"/>
      <c r="E37" s="5"/>
      <c r="F37" s="5"/>
      <c r="G37" s="5"/>
    </row>
    <row r="38" spans="1:7" ht="12" customHeight="1">
      <c r="A38" s="12" t="s">
        <v>702</v>
      </c>
      <c r="B38" s="878" t="s">
        <v>703</v>
      </c>
      <c r="C38" s="878"/>
      <c r="D38" s="878"/>
      <c r="E38" s="878"/>
      <c r="F38" s="878"/>
      <c r="G38" s="5"/>
    </row>
    <row r="39" spans="1:7" ht="12" customHeight="1">
      <c r="A39" s="12" t="s">
        <v>704</v>
      </c>
      <c r="B39" s="875" t="s">
        <v>705</v>
      </c>
      <c r="C39" s="875"/>
      <c r="D39" s="875"/>
      <c r="E39" s="876" t="s">
        <v>706</v>
      </c>
      <c r="F39" s="876"/>
      <c r="G39" s="5"/>
    </row>
    <row r="40" spans="1:7" ht="12" customHeight="1">
      <c r="A40" s="12" t="s">
        <v>707</v>
      </c>
      <c r="B40" s="877" t="s">
        <v>708</v>
      </c>
      <c r="C40" s="877"/>
      <c r="D40" s="877"/>
      <c r="E40" s="877"/>
      <c r="F40" s="877"/>
      <c r="G40" s="5"/>
    </row>
  </sheetData>
  <mergeCells count="14">
    <mergeCell ref="B9:F9"/>
    <mergeCell ref="E12:F12"/>
    <mergeCell ref="A16:F16"/>
    <mergeCell ref="B17:F17"/>
    <mergeCell ref="B18:D18"/>
    <mergeCell ref="E18:F18"/>
    <mergeCell ref="B39:D39"/>
    <mergeCell ref="E39:F39"/>
    <mergeCell ref="B40:F40"/>
    <mergeCell ref="B19:F19"/>
    <mergeCell ref="B29:F29"/>
    <mergeCell ref="E32:F32"/>
    <mergeCell ref="A36:F36"/>
    <mergeCell ref="B38:F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tabColor rgb="FF92D050"/>
  </sheetPr>
  <dimension ref="A1:G45"/>
  <sheetViews>
    <sheetView topLeftCell="A31" workbookViewId="0">
      <selection sqref="A1:G45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16.7109375" customWidth="1"/>
  </cols>
  <sheetData>
    <row r="1" spans="1:7">
      <c r="A1" s="78" t="s">
        <v>2083</v>
      </c>
    </row>
    <row r="2" spans="1:7">
      <c r="A2" s="70"/>
    </row>
    <row r="3" spans="1:7">
      <c r="A3" s="71" t="s">
        <v>2084</v>
      </c>
    </row>
    <row r="4" spans="1:7">
      <c r="A4" s="64"/>
    </row>
    <row r="5" spans="1:7" ht="31.5" customHeight="1">
      <c r="A5" s="9" t="s">
        <v>946</v>
      </c>
      <c r="B5" s="19" t="s">
        <v>947</v>
      </c>
      <c r="C5" s="9" t="s">
        <v>948</v>
      </c>
      <c r="D5" s="9" t="s">
        <v>949</v>
      </c>
      <c r="E5" s="9" t="s">
        <v>950</v>
      </c>
      <c r="F5" s="8" t="s">
        <v>669</v>
      </c>
      <c r="G5" s="8" t="s">
        <v>670</v>
      </c>
    </row>
    <row r="6" spans="1:7" ht="10.9" customHeight="1">
      <c r="A6" s="10" t="s">
        <v>671</v>
      </c>
      <c r="B6" s="10" t="s">
        <v>672</v>
      </c>
      <c r="C6" s="5"/>
      <c r="D6" s="5"/>
      <c r="E6" s="5"/>
      <c r="F6" s="5"/>
      <c r="G6" s="5"/>
    </row>
    <row r="7" spans="1:7" ht="13.7" customHeight="1">
      <c r="A7" s="5"/>
      <c r="B7" s="10" t="s">
        <v>673</v>
      </c>
      <c r="C7" s="10" t="s">
        <v>674</v>
      </c>
      <c r="D7" s="11" t="s">
        <v>675</v>
      </c>
      <c r="E7" s="3" t="s">
        <v>839</v>
      </c>
      <c r="F7" s="5"/>
      <c r="G7" s="5"/>
    </row>
    <row r="8" spans="1:7" ht="13.7" customHeight="1">
      <c r="A8" s="5"/>
      <c r="B8" s="10" t="s">
        <v>792</v>
      </c>
      <c r="C8" s="10" t="s">
        <v>678</v>
      </c>
      <c r="D8" s="11" t="s">
        <v>675</v>
      </c>
      <c r="E8" s="3" t="s">
        <v>679</v>
      </c>
      <c r="F8" s="5"/>
      <c r="G8" s="5"/>
    </row>
    <row r="9" spans="1:7" ht="13.9" customHeight="1">
      <c r="A9" s="5"/>
      <c r="B9" s="10" t="s">
        <v>680</v>
      </c>
      <c r="C9" s="10" t="s">
        <v>681</v>
      </c>
      <c r="D9" s="11" t="s">
        <v>675</v>
      </c>
      <c r="E9" s="3" t="s">
        <v>682</v>
      </c>
      <c r="F9" s="5"/>
      <c r="G9" s="5"/>
    </row>
    <row r="10" spans="1:7" ht="13.7" customHeight="1">
      <c r="A10" s="5"/>
      <c r="B10" s="10" t="s">
        <v>683</v>
      </c>
      <c r="C10" s="10" t="s">
        <v>684</v>
      </c>
      <c r="D10" s="11" t="s">
        <v>675</v>
      </c>
      <c r="E10" s="3" t="s">
        <v>822</v>
      </c>
      <c r="F10" s="5"/>
      <c r="G10" s="5"/>
    </row>
    <row r="11" spans="1:7" ht="12" customHeight="1">
      <c r="A11" s="5"/>
      <c r="B11" s="5"/>
      <c r="C11" s="5"/>
      <c r="D11" s="5"/>
      <c r="E11" s="878" t="s">
        <v>685</v>
      </c>
      <c r="F11" s="878"/>
      <c r="G11" s="5"/>
    </row>
    <row r="12" spans="1:7" ht="12" customHeight="1">
      <c r="A12" s="10" t="s">
        <v>686</v>
      </c>
      <c r="B12" s="10" t="s">
        <v>687</v>
      </c>
      <c r="C12" s="5"/>
      <c r="D12" s="5"/>
      <c r="E12" s="5"/>
      <c r="F12" s="5"/>
      <c r="G12" s="5"/>
    </row>
    <row r="13" spans="1:7" ht="13.9" customHeight="1">
      <c r="A13" s="5"/>
      <c r="B13" s="10" t="s">
        <v>730</v>
      </c>
      <c r="C13" s="5"/>
      <c r="D13" s="11" t="s">
        <v>692</v>
      </c>
      <c r="E13" s="3" t="s">
        <v>956</v>
      </c>
      <c r="F13" s="5"/>
      <c r="G13" s="5"/>
    </row>
    <row r="14" spans="1:7" ht="13.7" customHeight="1">
      <c r="A14" s="5"/>
      <c r="B14" s="10" t="s">
        <v>794</v>
      </c>
      <c r="C14" s="5"/>
      <c r="D14" s="11" t="s">
        <v>690</v>
      </c>
      <c r="E14" s="3" t="s">
        <v>957</v>
      </c>
      <c r="F14" s="5"/>
      <c r="G14" s="5"/>
    </row>
    <row r="15" spans="1:7" ht="13.7" customHeight="1">
      <c r="A15" s="5"/>
      <c r="B15" s="10" t="s">
        <v>787</v>
      </c>
      <c r="C15" s="5"/>
      <c r="D15" s="11" t="s">
        <v>692</v>
      </c>
      <c r="E15" s="12" t="s">
        <v>757</v>
      </c>
      <c r="F15" s="5"/>
      <c r="G15" s="5"/>
    </row>
    <row r="16" spans="1:7" ht="10.9" customHeight="1">
      <c r="A16" s="5"/>
      <c r="B16" s="5"/>
      <c r="C16" s="5"/>
      <c r="D16" s="5"/>
      <c r="E16" s="881" t="s">
        <v>698</v>
      </c>
      <c r="F16" s="881"/>
      <c r="G16" s="5"/>
    </row>
    <row r="17" spans="1:7" ht="10.9" customHeight="1">
      <c r="A17" s="10" t="s">
        <v>699</v>
      </c>
      <c r="B17" s="10" t="s">
        <v>700</v>
      </c>
      <c r="C17" s="5"/>
      <c r="D17" s="5"/>
      <c r="E17" s="5"/>
      <c r="F17" s="5"/>
      <c r="G17" s="5"/>
    </row>
    <row r="18" spans="1:7" ht="10.9" customHeight="1">
      <c r="A18" s="5"/>
      <c r="B18" s="5"/>
      <c r="C18" s="5"/>
      <c r="D18" s="5"/>
      <c r="E18" s="5"/>
      <c r="F18" s="5"/>
      <c r="G18" s="5"/>
    </row>
    <row r="19" spans="1:7" ht="10.9" customHeight="1">
      <c r="A19" s="5"/>
      <c r="B19" s="5"/>
      <c r="C19" s="5"/>
      <c r="D19" s="5"/>
      <c r="E19" s="881" t="s">
        <v>701</v>
      </c>
      <c r="F19" s="881"/>
      <c r="G19" s="5"/>
    </row>
    <row r="20" spans="1:7" ht="10.9" customHeight="1">
      <c r="A20" s="5"/>
      <c r="B20" s="5"/>
      <c r="C20" s="5"/>
      <c r="D20" s="5"/>
      <c r="E20" s="5"/>
      <c r="F20" s="5"/>
      <c r="G20" s="5"/>
    </row>
    <row r="21" spans="1:7" ht="10.9" customHeight="1">
      <c r="A21" s="10" t="s">
        <v>702</v>
      </c>
      <c r="B21" s="881" t="s">
        <v>703</v>
      </c>
      <c r="C21" s="881"/>
      <c r="D21" s="881"/>
      <c r="E21" s="881"/>
      <c r="F21" s="881"/>
      <c r="G21" s="5"/>
    </row>
    <row r="22" spans="1:7" ht="12" customHeight="1">
      <c r="A22" s="10" t="s">
        <v>704</v>
      </c>
      <c r="B22" s="875" t="s">
        <v>843</v>
      </c>
      <c r="C22" s="875"/>
      <c r="D22" s="875"/>
      <c r="E22" s="879" t="s">
        <v>706</v>
      </c>
      <c r="F22" s="879"/>
      <c r="G22" s="5"/>
    </row>
    <row r="23" spans="1:7" ht="10.9" customHeight="1">
      <c r="A23" s="10" t="s">
        <v>707</v>
      </c>
      <c r="B23" s="880" t="s">
        <v>708</v>
      </c>
      <c r="C23" s="880"/>
      <c r="D23" s="880"/>
      <c r="E23" s="880"/>
      <c r="F23" s="880"/>
      <c r="G23" s="5"/>
    </row>
    <row r="24" spans="1:7" ht="10.9" customHeight="1">
      <c r="A24" s="29"/>
      <c r="B24" s="32"/>
      <c r="C24" s="32"/>
      <c r="D24" s="32"/>
      <c r="E24" s="32"/>
      <c r="F24" s="32"/>
      <c r="G24" s="28"/>
    </row>
    <row r="25" spans="1:7" ht="10.9" customHeight="1">
      <c r="A25" s="71" t="s">
        <v>2085</v>
      </c>
      <c r="B25" s="32"/>
      <c r="C25" s="32"/>
      <c r="D25" s="32"/>
      <c r="E25" s="32"/>
      <c r="F25" s="32"/>
      <c r="G25" s="28"/>
    </row>
    <row r="26" spans="1:7" ht="10.9" customHeight="1">
      <c r="A26" s="65"/>
      <c r="B26" s="32"/>
      <c r="C26" s="32"/>
      <c r="D26" s="32"/>
      <c r="E26" s="32"/>
      <c r="F26" s="32"/>
      <c r="G26" s="28"/>
    </row>
    <row r="27" spans="1:7" ht="31.5" customHeight="1">
      <c r="A27" s="9" t="s">
        <v>946</v>
      </c>
      <c r="B27" s="19" t="s">
        <v>947</v>
      </c>
      <c r="C27" s="9" t="s">
        <v>948</v>
      </c>
      <c r="D27" s="9" t="s">
        <v>949</v>
      </c>
      <c r="E27" s="9" t="s">
        <v>950</v>
      </c>
      <c r="F27" s="8" t="s">
        <v>669</v>
      </c>
      <c r="G27" s="8" t="s">
        <v>670</v>
      </c>
    </row>
    <row r="28" spans="1:7" ht="10.9" customHeight="1">
      <c r="A28" s="10" t="s">
        <v>671</v>
      </c>
      <c r="B28" s="10" t="s">
        <v>672</v>
      </c>
      <c r="C28" s="5"/>
      <c r="D28" s="5"/>
      <c r="E28" s="5"/>
      <c r="F28" s="5"/>
      <c r="G28" s="5"/>
    </row>
    <row r="29" spans="1:7" ht="13.9" customHeight="1">
      <c r="A29" s="5"/>
      <c r="B29" s="10" t="s">
        <v>673</v>
      </c>
      <c r="C29" s="10" t="s">
        <v>674</v>
      </c>
      <c r="D29" s="11" t="s">
        <v>675</v>
      </c>
      <c r="E29" s="3" t="s">
        <v>839</v>
      </c>
      <c r="F29" s="5"/>
      <c r="G29" s="5"/>
    </row>
    <row r="30" spans="1:7" ht="13.7" customHeight="1">
      <c r="A30" s="5"/>
      <c r="B30" s="10" t="s">
        <v>792</v>
      </c>
      <c r="C30" s="10" t="s">
        <v>678</v>
      </c>
      <c r="D30" s="11" t="s">
        <v>675</v>
      </c>
      <c r="E30" s="3" t="s">
        <v>679</v>
      </c>
      <c r="F30" s="5"/>
      <c r="G30" s="5"/>
    </row>
    <row r="31" spans="1:7" ht="13.9" customHeight="1">
      <c r="A31" s="5"/>
      <c r="B31" s="10" t="s">
        <v>680</v>
      </c>
      <c r="C31" s="10" t="s">
        <v>681</v>
      </c>
      <c r="D31" s="11" t="s">
        <v>675</v>
      </c>
      <c r="E31" s="3" t="s">
        <v>682</v>
      </c>
      <c r="F31" s="5"/>
      <c r="G31" s="5"/>
    </row>
    <row r="32" spans="1:7" ht="13.7" customHeight="1">
      <c r="A32" s="5"/>
      <c r="B32" s="10" t="s">
        <v>683</v>
      </c>
      <c r="C32" s="10" t="s">
        <v>684</v>
      </c>
      <c r="D32" s="11" t="s">
        <v>675</v>
      </c>
      <c r="E32" s="3" t="s">
        <v>822</v>
      </c>
      <c r="F32" s="5"/>
      <c r="G32" s="5"/>
    </row>
    <row r="33" spans="1:7" ht="12" customHeight="1">
      <c r="A33" s="5"/>
      <c r="B33" s="5"/>
      <c r="C33" s="5"/>
      <c r="D33" s="5"/>
      <c r="E33" s="878" t="s">
        <v>685</v>
      </c>
      <c r="F33" s="878"/>
      <c r="G33" s="5"/>
    </row>
    <row r="34" spans="1:7" ht="12" customHeight="1">
      <c r="A34" s="10" t="s">
        <v>686</v>
      </c>
      <c r="B34" s="10" t="s">
        <v>687</v>
      </c>
      <c r="C34" s="5"/>
      <c r="D34" s="5"/>
      <c r="E34" s="5"/>
      <c r="F34" s="5"/>
      <c r="G34" s="5"/>
    </row>
    <row r="35" spans="1:7" ht="13.7" customHeight="1">
      <c r="A35" s="5"/>
      <c r="B35" s="10" t="s">
        <v>730</v>
      </c>
      <c r="C35" s="5"/>
      <c r="D35" s="11" t="s">
        <v>692</v>
      </c>
      <c r="E35" s="3" t="s">
        <v>956</v>
      </c>
      <c r="F35" s="5"/>
      <c r="G35" s="5"/>
    </row>
    <row r="36" spans="1:7" ht="13.9" customHeight="1">
      <c r="A36" s="5"/>
      <c r="B36" s="10" t="s">
        <v>794</v>
      </c>
      <c r="C36" s="5"/>
      <c r="D36" s="11" t="s">
        <v>690</v>
      </c>
      <c r="E36" s="3" t="s">
        <v>958</v>
      </c>
      <c r="F36" s="5"/>
      <c r="G36" s="5"/>
    </row>
    <row r="37" spans="1:7" ht="13.7" customHeight="1">
      <c r="A37" s="5"/>
      <c r="B37" s="10" t="s">
        <v>787</v>
      </c>
      <c r="C37" s="5"/>
      <c r="D37" s="11" t="s">
        <v>692</v>
      </c>
      <c r="E37" s="3" t="s">
        <v>959</v>
      </c>
      <c r="F37" s="5"/>
      <c r="G37" s="5"/>
    </row>
    <row r="38" spans="1:7" ht="10.9" customHeight="1">
      <c r="A38" s="5"/>
      <c r="B38" s="5"/>
      <c r="C38" s="5"/>
      <c r="D38" s="5"/>
      <c r="E38" s="881" t="s">
        <v>698</v>
      </c>
      <c r="F38" s="881"/>
      <c r="G38" s="5"/>
    </row>
    <row r="39" spans="1:7" ht="10.9" customHeight="1">
      <c r="A39" s="10" t="s">
        <v>699</v>
      </c>
      <c r="B39" s="10" t="s">
        <v>700</v>
      </c>
      <c r="C39" s="5"/>
      <c r="D39" s="5"/>
      <c r="E39" s="5"/>
      <c r="F39" s="5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5"/>
      <c r="B41" s="5"/>
      <c r="C41" s="5"/>
      <c r="D41" s="5"/>
      <c r="E41" s="881" t="s">
        <v>701</v>
      </c>
      <c r="F41" s="881"/>
      <c r="G41" s="5"/>
    </row>
    <row r="42" spans="1:7" ht="10.9" customHeight="1">
      <c r="A42" s="5"/>
      <c r="B42" s="5"/>
      <c r="C42" s="5"/>
      <c r="D42" s="5"/>
      <c r="E42" s="5"/>
      <c r="F42" s="5"/>
      <c r="G42" s="5"/>
    </row>
    <row r="43" spans="1:7" ht="10.9" customHeight="1">
      <c r="A43" s="10" t="s">
        <v>702</v>
      </c>
      <c r="B43" s="881" t="s">
        <v>703</v>
      </c>
      <c r="C43" s="881"/>
      <c r="D43" s="881"/>
      <c r="E43" s="881"/>
      <c r="F43" s="881"/>
      <c r="G43" s="5"/>
    </row>
    <row r="44" spans="1:7" ht="12" customHeight="1">
      <c r="A44" s="10" t="s">
        <v>704</v>
      </c>
      <c r="B44" s="875" t="s">
        <v>843</v>
      </c>
      <c r="C44" s="875"/>
      <c r="D44" s="875"/>
      <c r="E44" s="879" t="s">
        <v>706</v>
      </c>
      <c r="F44" s="879"/>
      <c r="G44" s="5"/>
    </row>
    <row r="45" spans="1:7" ht="10.9" customHeight="1">
      <c r="A45" s="10" t="s">
        <v>707</v>
      </c>
      <c r="B45" s="880" t="s">
        <v>708</v>
      </c>
      <c r="C45" s="880"/>
      <c r="D45" s="880"/>
      <c r="E45" s="880"/>
      <c r="F45" s="880"/>
      <c r="G45" s="5"/>
    </row>
  </sheetData>
  <mergeCells count="14">
    <mergeCell ref="E11:F11"/>
    <mergeCell ref="E16:F16"/>
    <mergeCell ref="E19:F19"/>
    <mergeCell ref="B21:F21"/>
    <mergeCell ref="B22:D22"/>
    <mergeCell ref="E22:F22"/>
    <mergeCell ref="B44:D44"/>
    <mergeCell ref="E44:F44"/>
    <mergeCell ref="B45:F45"/>
    <mergeCell ref="B23:F23"/>
    <mergeCell ref="E33:F33"/>
    <mergeCell ref="E38:F38"/>
    <mergeCell ref="E41:F41"/>
    <mergeCell ref="B43:F43"/>
  </mergeCell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>
  <sheetPr codeName="Sheet182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2425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1620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1621</v>
      </c>
      <c r="F6" s="5"/>
      <c r="G6" s="5"/>
    </row>
    <row r="7" spans="1:7" ht="12" customHeight="1">
      <c r="A7" s="5"/>
      <c r="B7" s="3" t="s">
        <v>1603</v>
      </c>
      <c r="C7" s="3" t="s">
        <v>1604</v>
      </c>
      <c r="D7" s="12" t="s">
        <v>675</v>
      </c>
      <c r="E7" s="3" t="s">
        <v>1622</v>
      </c>
      <c r="F7" s="5"/>
      <c r="G7" s="5"/>
    </row>
    <row r="8" spans="1:7" ht="12" customHeight="1">
      <c r="A8" s="5"/>
      <c r="B8" s="3" t="s">
        <v>683</v>
      </c>
      <c r="C8" s="3" t="s">
        <v>684</v>
      </c>
      <c r="D8" s="12" t="s">
        <v>675</v>
      </c>
      <c r="E8" s="3" t="s">
        <v>1623</v>
      </c>
      <c r="F8" s="5"/>
      <c r="G8" s="5"/>
    </row>
    <row r="9" spans="1:7" ht="12" customHeight="1">
      <c r="A9" s="5"/>
      <c r="B9" s="878" t="s">
        <v>685</v>
      </c>
      <c r="C9" s="878"/>
      <c r="D9" s="878"/>
      <c r="E9" s="878"/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1624</v>
      </c>
      <c r="C11" s="5"/>
      <c r="D11" s="12" t="s">
        <v>824</v>
      </c>
      <c r="E11" s="3" t="s">
        <v>758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1607</v>
      </c>
      <c r="C14" s="5"/>
      <c r="D14" s="12" t="s">
        <v>1608</v>
      </c>
      <c r="E14" s="3" t="s">
        <v>1625</v>
      </c>
      <c r="F14" s="5"/>
      <c r="G14" s="5"/>
    </row>
    <row r="15" spans="1:7" ht="36.950000000000003" customHeight="1">
      <c r="A15" s="5"/>
      <c r="B15" s="2" t="s">
        <v>1609</v>
      </c>
      <c r="C15" s="5"/>
      <c r="D15" s="2" t="s">
        <v>1426</v>
      </c>
      <c r="E15" s="3" t="s">
        <v>1626</v>
      </c>
      <c r="F15" s="5"/>
      <c r="G15" s="5"/>
    </row>
    <row r="16" spans="1:7" ht="12" customHeight="1">
      <c r="A16" s="894" t="s">
        <v>701</v>
      </c>
      <c r="B16" s="894"/>
      <c r="C16" s="894"/>
      <c r="D16" s="894"/>
      <c r="E16" s="894"/>
      <c r="F16" s="894"/>
      <c r="G16" s="5"/>
    </row>
    <row r="17" spans="1:7" ht="12" customHeight="1">
      <c r="A17" s="12" t="s">
        <v>702</v>
      </c>
      <c r="B17" s="895" t="s">
        <v>703</v>
      </c>
      <c r="C17" s="895"/>
      <c r="D17" s="895"/>
      <c r="E17" s="895"/>
      <c r="F17" s="895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0"/>
      <c r="B20" s="89"/>
      <c r="C20" s="89"/>
      <c r="D20" s="89"/>
      <c r="E20" s="89"/>
      <c r="F20" s="89"/>
      <c r="G20" s="88"/>
    </row>
    <row r="21" spans="1:7" ht="12" customHeight="1">
      <c r="A21" s="64" t="s">
        <v>2426</v>
      </c>
      <c r="B21" s="89"/>
      <c r="C21" s="89"/>
      <c r="D21" s="89"/>
      <c r="E21" s="89"/>
      <c r="F21" s="89"/>
      <c r="G21" s="88"/>
    </row>
    <row r="22" spans="1:7" ht="12" customHeight="1">
      <c r="A22" s="90"/>
      <c r="B22" s="89"/>
      <c r="C22" s="89"/>
      <c r="D22" s="89"/>
      <c r="E22" s="89"/>
      <c r="F22" s="89"/>
      <c r="G22" s="88"/>
    </row>
    <row r="23" spans="1:7" ht="34.9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1627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985</v>
      </c>
      <c r="F26" s="5"/>
      <c r="G26" s="5"/>
    </row>
    <row r="27" spans="1:7" ht="12" customHeight="1">
      <c r="A27" s="5"/>
      <c r="B27" s="3" t="s">
        <v>1603</v>
      </c>
      <c r="C27" s="3" t="s">
        <v>1604</v>
      </c>
      <c r="D27" s="12" t="s">
        <v>675</v>
      </c>
      <c r="E27" s="3" t="s">
        <v>1628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1629</v>
      </c>
      <c r="F28" s="5"/>
      <c r="G28" s="5"/>
    </row>
    <row r="29" spans="1:7" ht="12" customHeight="1">
      <c r="A29" s="5"/>
      <c r="B29" s="878" t="s">
        <v>685</v>
      </c>
      <c r="C29" s="878"/>
      <c r="D29" s="878"/>
      <c r="E29" s="878"/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1630</v>
      </c>
      <c r="C31" s="5"/>
      <c r="D31" s="12" t="s">
        <v>824</v>
      </c>
      <c r="E31" s="3" t="s">
        <v>758</v>
      </c>
      <c r="F31" s="5"/>
      <c r="G31" s="5"/>
    </row>
    <row r="32" spans="1:7" ht="12" customHeight="1">
      <c r="A32" s="888" t="s">
        <v>698</v>
      </c>
      <c r="B32" s="888"/>
      <c r="C32" s="888"/>
      <c r="D32" s="888"/>
      <c r="E32" s="888"/>
      <c r="F32" s="88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1607</v>
      </c>
      <c r="C34" s="5"/>
      <c r="D34" s="12" t="s">
        <v>1608</v>
      </c>
      <c r="E34" s="3" t="s">
        <v>1169</v>
      </c>
      <c r="F34" s="5"/>
      <c r="G34" s="5"/>
    </row>
    <row r="35" spans="1:7" ht="23.45" customHeight="1">
      <c r="A35" s="5"/>
      <c r="B35" s="2" t="s">
        <v>1609</v>
      </c>
      <c r="C35" s="5"/>
      <c r="D35" s="12" t="s">
        <v>1608</v>
      </c>
      <c r="E35" s="3" t="s">
        <v>1028</v>
      </c>
      <c r="F35" s="5"/>
      <c r="G35" s="5"/>
    </row>
    <row r="36" spans="1:7" ht="12" customHeight="1">
      <c r="A36" s="894" t="s">
        <v>701</v>
      </c>
      <c r="B36" s="894"/>
      <c r="C36" s="894"/>
      <c r="D36" s="894"/>
      <c r="E36" s="894"/>
      <c r="F36" s="894"/>
      <c r="G36" s="5"/>
    </row>
    <row r="37" spans="1:7" ht="12" customHeight="1">
      <c r="A37" s="12" t="s">
        <v>702</v>
      </c>
      <c r="B37" s="895" t="s">
        <v>703</v>
      </c>
      <c r="C37" s="895"/>
      <c r="D37" s="895"/>
      <c r="E37" s="895"/>
      <c r="F37" s="895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B9:F9"/>
    <mergeCell ref="E12:F12"/>
    <mergeCell ref="A16:F16"/>
    <mergeCell ref="B17:F17"/>
    <mergeCell ref="B18:D18"/>
    <mergeCell ref="E18:F18"/>
    <mergeCell ref="B38:D38"/>
    <mergeCell ref="E38:F38"/>
    <mergeCell ref="B39:F39"/>
    <mergeCell ref="B19:F19"/>
    <mergeCell ref="B29:F29"/>
    <mergeCell ref="A32:F32"/>
    <mergeCell ref="A36:F36"/>
    <mergeCell ref="B37:F37"/>
  </mergeCells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>
  <sheetPr codeName="Sheet183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2427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1631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1632</v>
      </c>
      <c r="F6" s="5"/>
      <c r="G6" s="5"/>
    </row>
    <row r="7" spans="1:7" ht="21.95" customHeight="1">
      <c r="A7" s="5"/>
      <c r="B7" s="3" t="s">
        <v>1603</v>
      </c>
      <c r="C7" s="3" t="s">
        <v>1604</v>
      </c>
      <c r="D7" s="12" t="s">
        <v>675</v>
      </c>
      <c r="E7" s="3" t="s">
        <v>1633</v>
      </c>
      <c r="F7" s="5"/>
      <c r="G7" s="5"/>
    </row>
    <row r="8" spans="1:7" ht="12" customHeight="1">
      <c r="A8" s="5"/>
      <c r="B8" s="3" t="s">
        <v>683</v>
      </c>
      <c r="C8" s="3" t="s">
        <v>684</v>
      </c>
      <c r="D8" s="12" t="s">
        <v>675</v>
      </c>
      <c r="E8" s="3" t="s">
        <v>1634</v>
      </c>
      <c r="F8" s="5"/>
      <c r="G8" s="5"/>
    </row>
    <row r="9" spans="1:7" ht="12" customHeight="1">
      <c r="A9" s="5"/>
      <c r="B9" s="878" t="s">
        <v>685</v>
      </c>
      <c r="C9" s="878"/>
      <c r="D9" s="878"/>
      <c r="E9" s="878"/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1635</v>
      </c>
      <c r="C11" s="5"/>
      <c r="D11" s="12" t="s">
        <v>824</v>
      </c>
      <c r="E11" s="3" t="s">
        <v>758</v>
      </c>
      <c r="F11" s="5"/>
      <c r="G11" s="5"/>
    </row>
    <row r="12" spans="1:7" ht="12" customHeight="1">
      <c r="A12" s="888" t="s">
        <v>698</v>
      </c>
      <c r="B12" s="888"/>
      <c r="C12" s="888"/>
      <c r="D12" s="888"/>
      <c r="E12" s="888"/>
      <c r="F12" s="88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1607</v>
      </c>
      <c r="C14" s="5"/>
      <c r="D14" s="12" t="s">
        <v>1608</v>
      </c>
      <c r="E14" s="3" t="s">
        <v>961</v>
      </c>
      <c r="F14" s="5"/>
      <c r="G14" s="5"/>
    </row>
    <row r="15" spans="1:7" ht="23.45" customHeight="1">
      <c r="A15" s="5"/>
      <c r="B15" s="2" t="s">
        <v>1609</v>
      </c>
      <c r="C15" s="5"/>
      <c r="D15" s="12" t="s">
        <v>1608</v>
      </c>
      <c r="E15" s="3" t="s">
        <v>866</v>
      </c>
      <c r="F15" s="5"/>
      <c r="G15" s="5"/>
    </row>
    <row r="16" spans="1:7" ht="12" customHeight="1">
      <c r="A16" s="894" t="s">
        <v>701</v>
      </c>
      <c r="B16" s="894"/>
      <c r="C16" s="894"/>
      <c r="D16" s="894"/>
      <c r="E16" s="894"/>
      <c r="F16" s="894"/>
      <c r="G16" s="5"/>
    </row>
    <row r="17" spans="1:7" ht="12" customHeight="1">
      <c r="A17" s="12" t="s">
        <v>702</v>
      </c>
      <c r="B17" s="895" t="s">
        <v>703</v>
      </c>
      <c r="C17" s="895"/>
      <c r="D17" s="895"/>
      <c r="E17" s="895"/>
      <c r="F17" s="895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0"/>
      <c r="B20" s="89"/>
      <c r="C20" s="89"/>
      <c r="D20" s="89"/>
      <c r="E20" s="89"/>
      <c r="F20" s="89"/>
      <c r="G20" s="88"/>
    </row>
    <row r="21" spans="1:7" ht="12" customHeight="1">
      <c r="A21" s="64" t="s">
        <v>2428</v>
      </c>
      <c r="B21" s="89"/>
      <c r="C21" s="89"/>
      <c r="D21" s="89"/>
      <c r="E21" s="89"/>
      <c r="F21" s="89"/>
      <c r="G21" s="88"/>
    </row>
    <row r="22" spans="1:7" ht="12" customHeight="1">
      <c r="A22" s="90"/>
      <c r="B22" s="89"/>
      <c r="C22" s="89"/>
      <c r="D22" s="89"/>
      <c r="E22" s="89"/>
      <c r="F22" s="89"/>
      <c r="G22" s="8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1636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1637</v>
      </c>
      <c r="F26" s="5"/>
      <c r="G26" s="5"/>
    </row>
    <row r="27" spans="1:7" ht="12" customHeight="1">
      <c r="A27" s="5"/>
      <c r="B27" s="3" t="s">
        <v>1603</v>
      </c>
      <c r="C27" s="3" t="s">
        <v>1604</v>
      </c>
      <c r="D27" s="12" t="s">
        <v>675</v>
      </c>
      <c r="E27" s="3" t="s">
        <v>1638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871</v>
      </c>
      <c r="F28" s="5"/>
      <c r="G28" s="5"/>
    </row>
    <row r="29" spans="1:7" ht="12" customHeight="1">
      <c r="A29" s="5"/>
      <c r="B29" s="878" t="s">
        <v>685</v>
      </c>
      <c r="C29" s="878"/>
      <c r="D29" s="878"/>
      <c r="E29" s="878"/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1639</v>
      </c>
      <c r="C31" s="5"/>
      <c r="D31" s="12" t="s">
        <v>824</v>
      </c>
      <c r="E31" s="3" t="s">
        <v>758</v>
      </c>
      <c r="F31" s="5"/>
      <c r="G31" s="5"/>
    </row>
    <row r="32" spans="1:7" ht="12" customHeight="1">
      <c r="A32" s="888" t="s">
        <v>698</v>
      </c>
      <c r="B32" s="888"/>
      <c r="C32" s="888"/>
      <c r="D32" s="888"/>
      <c r="E32" s="888"/>
      <c r="F32" s="88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1607</v>
      </c>
      <c r="C34" s="5"/>
      <c r="D34" s="12" t="s">
        <v>1608</v>
      </c>
      <c r="E34" s="3" t="s">
        <v>1640</v>
      </c>
      <c r="F34" s="5"/>
      <c r="G34" s="5"/>
    </row>
    <row r="35" spans="1:7" ht="23.45" customHeight="1">
      <c r="A35" s="5"/>
      <c r="B35" s="2" t="s">
        <v>1609</v>
      </c>
      <c r="C35" s="5"/>
      <c r="D35" s="12" t="s">
        <v>1608</v>
      </c>
      <c r="E35" s="3" t="s">
        <v>1641</v>
      </c>
      <c r="F35" s="5"/>
      <c r="G35" s="5"/>
    </row>
    <row r="36" spans="1:7" ht="12" customHeight="1">
      <c r="A36" s="894" t="s">
        <v>701</v>
      </c>
      <c r="B36" s="894"/>
      <c r="C36" s="894"/>
      <c r="D36" s="894"/>
      <c r="E36" s="894"/>
      <c r="F36" s="894"/>
      <c r="G36" s="5"/>
    </row>
    <row r="37" spans="1:7" ht="12" customHeight="1">
      <c r="A37" s="12" t="s">
        <v>702</v>
      </c>
      <c r="B37" s="895" t="s">
        <v>703</v>
      </c>
      <c r="C37" s="895"/>
      <c r="D37" s="895"/>
      <c r="E37" s="895"/>
      <c r="F37" s="895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B9:F9"/>
    <mergeCell ref="A12:F12"/>
    <mergeCell ref="A16:F16"/>
    <mergeCell ref="B17:F17"/>
    <mergeCell ref="B18:D18"/>
    <mergeCell ref="E18:F18"/>
    <mergeCell ref="B38:D38"/>
    <mergeCell ref="E38:F38"/>
    <mergeCell ref="B39:F39"/>
    <mergeCell ref="B19:F19"/>
    <mergeCell ref="B29:F29"/>
    <mergeCell ref="A32:F32"/>
    <mergeCell ref="A36:F36"/>
    <mergeCell ref="B37:F37"/>
  </mergeCells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>
  <sheetPr codeName="Sheet184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2429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1642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1643</v>
      </c>
      <c r="F6" s="5"/>
      <c r="G6" s="5"/>
    </row>
    <row r="7" spans="1:7" ht="21.95" customHeight="1">
      <c r="A7" s="5"/>
      <c r="B7" s="3" t="s">
        <v>1603</v>
      </c>
      <c r="C7" s="3" t="s">
        <v>1604</v>
      </c>
      <c r="D7" s="12" t="s">
        <v>675</v>
      </c>
      <c r="E7" s="3" t="s">
        <v>1638</v>
      </c>
      <c r="F7" s="5"/>
      <c r="G7" s="5"/>
    </row>
    <row r="8" spans="1:7" ht="12" customHeight="1">
      <c r="A8" s="5"/>
      <c r="B8" s="3" t="s">
        <v>683</v>
      </c>
      <c r="C8" s="3" t="s">
        <v>684</v>
      </c>
      <c r="D8" s="12" t="s">
        <v>675</v>
      </c>
      <c r="E8" s="3" t="s">
        <v>1644</v>
      </c>
      <c r="F8" s="5"/>
      <c r="G8" s="5"/>
    </row>
    <row r="9" spans="1:7" ht="12" customHeight="1">
      <c r="A9" s="5"/>
      <c r="B9" s="878" t="s">
        <v>685</v>
      </c>
      <c r="C9" s="878"/>
      <c r="D9" s="878"/>
      <c r="E9" s="878"/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1645</v>
      </c>
      <c r="C11" s="5"/>
      <c r="D11" s="12" t="s">
        <v>824</v>
      </c>
      <c r="E11" s="3" t="s">
        <v>758</v>
      </c>
      <c r="F11" s="5"/>
      <c r="G11" s="5"/>
    </row>
    <row r="12" spans="1:7" ht="12" customHeight="1">
      <c r="A12" s="888" t="s">
        <v>698</v>
      </c>
      <c r="B12" s="888"/>
      <c r="C12" s="888"/>
      <c r="D12" s="888"/>
      <c r="E12" s="888"/>
      <c r="F12" s="88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1607</v>
      </c>
      <c r="C14" s="5"/>
      <c r="D14" s="12" t="s">
        <v>1608</v>
      </c>
      <c r="E14" s="3" t="s">
        <v>1646</v>
      </c>
      <c r="F14" s="5"/>
      <c r="G14" s="5"/>
    </row>
    <row r="15" spans="1:7" ht="23.45" customHeight="1">
      <c r="A15" s="5"/>
      <c r="B15" s="2" t="s">
        <v>1609</v>
      </c>
      <c r="C15" s="5"/>
      <c r="D15" s="12" t="s">
        <v>1608</v>
      </c>
      <c r="E15" s="3" t="s">
        <v>1647</v>
      </c>
      <c r="F15" s="5"/>
      <c r="G15" s="5"/>
    </row>
    <row r="16" spans="1:7" ht="12" customHeight="1">
      <c r="A16" s="894" t="s">
        <v>701</v>
      </c>
      <c r="B16" s="894"/>
      <c r="C16" s="894"/>
      <c r="D16" s="894"/>
      <c r="E16" s="894"/>
      <c r="F16" s="894"/>
      <c r="G16" s="5"/>
    </row>
    <row r="17" spans="1:7" ht="12.6" customHeight="1">
      <c r="A17" s="12" t="s">
        <v>702</v>
      </c>
      <c r="B17" s="895" t="s">
        <v>703</v>
      </c>
      <c r="C17" s="895"/>
      <c r="D17" s="895"/>
      <c r="E17" s="895"/>
      <c r="F17" s="895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0"/>
      <c r="B20" s="89"/>
      <c r="C20" s="89"/>
      <c r="D20" s="89"/>
      <c r="E20" s="89"/>
      <c r="F20" s="89"/>
      <c r="G20" s="88"/>
    </row>
    <row r="21" spans="1:7" ht="12" customHeight="1">
      <c r="A21" s="64" t="s">
        <v>2430</v>
      </c>
      <c r="B21" s="89"/>
      <c r="C21" s="89"/>
      <c r="D21" s="89"/>
      <c r="E21" s="89"/>
      <c r="F21" s="89"/>
      <c r="G21" s="88"/>
    </row>
    <row r="22" spans="1:7" ht="12" customHeight="1">
      <c r="A22" s="90"/>
      <c r="B22" s="89"/>
      <c r="C22" s="89"/>
      <c r="D22" s="89"/>
      <c r="E22" s="89"/>
      <c r="F22" s="89"/>
      <c r="G22" s="8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1648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1649</v>
      </c>
      <c r="F26" s="5"/>
      <c r="G26" s="5"/>
    </row>
    <row r="27" spans="1:7" ht="12" customHeight="1">
      <c r="A27" s="5"/>
      <c r="B27" s="3" t="s">
        <v>1603</v>
      </c>
      <c r="C27" s="3" t="s">
        <v>1604</v>
      </c>
      <c r="D27" s="12" t="s">
        <v>675</v>
      </c>
      <c r="E27" s="3" t="s">
        <v>1510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1650</v>
      </c>
      <c r="F28" s="5"/>
      <c r="G28" s="5"/>
    </row>
    <row r="29" spans="1:7" ht="12" customHeight="1">
      <c r="A29" s="5"/>
      <c r="B29" s="878" t="s">
        <v>685</v>
      </c>
      <c r="C29" s="878"/>
      <c r="D29" s="878"/>
      <c r="E29" s="878"/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1651</v>
      </c>
      <c r="C31" s="5"/>
      <c r="D31" s="12" t="s">
        <v>824</v>
      </c>
      <c r="E31" s="3" t="s">
        <v>758</v>
      </c>
      <c r="F31" s="5"/>
      <c r="G31" s="5"/>
    </row>
    <row r="32" spans="1:7" ht="12" customHeight="1">
      <c r="A32" s="888" t="s">
        <v>698</v>
      </c>
      <c r="B32" s="888"/>
      <c r="C32" s="888"/>
      <c r="D32" s="888"/>
      <c r="E32" s="888"/>
      <c r="F32" s="88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1607</v>
      </c>
      <c r="C34" s="5"/>
      <c r="D34" s="12" t="s">
        <v>1608</v>
      </c>
      <c r="E34" s="3" t="s">
        <v>721</v>
      </c>
      <c r="F34" s="5"/>
      <c r="G34" s="5"/>
    </row>
    <row r="35" spans="1:7" ht="23.45" customHeight="1">
      <c r="A35" s="5"/>
      <c r="B35" s="2" t="s">
        <v>1609</v>
      </c>
      <c r="C35" s="5"/>
      <c r="D35" s="12" t="s">
        <v>1608</v>
      </c>
      <c r="E35" s="3" t="s">
        <v>1016</v>
      </c>
      <c r="F35" s="5"/>
      <c r="G35" s="5"/>
    </row>
    <row r="36" spans="1:7" ht="12" customHeight="1">
      <c r="A36" s="894" t="s">
        <v>701</v>
      </c>
      <c r="B36" s="894"/>
      <c r="C36" s="894"/>
      <c r="D36" s="894"/>
      <c r="E36" s="894"/>
      <c r="F36" s="894"/>
      <c r="G36" s="5"/>
    </row>
    <row r="37" spans="1:7" ht="12" customHeight="1">
      <c r="A37" s="12" t="s">
        <v>702</v>
      </c>
      <c r="B37" s="895" t="s">
        <v>703</v>
      </c>
      <c r="C37" s="895"/>
      <c r="D37" s="895"/>
      <c r="E37" s="895"/>
      <c r="F37" s="895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B9:F9"/>
    <mergeCell ref="A12:F12"/>
    <mergeCell ref="A16:F16"/>
    <mergeCell ref="B17:F17"/>
    <mergeCell ref="B18:D18"/>
    <mergeCell ref="E18:F18"/>
    <mergeCell ref="B38:D38"/>
    <mergeCell ref="E38:F38"/>
    <mergeCell ref="B39:F39"/>
    <mergeCell ref="B19:F19"/>
    <mergeCell ref="B29:F29"/>
    <mergeCell ref="A32:F32"/>
    <mergeCell ref="A36:F36"/>
    <mergeCell ref="B37:F37"/>
  </mergeCells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>
  <sheetPr codeName="Sheet185"/>
  <dimension ref="A1:G35"/>
  <sheetViews>
    <sheetView workbookViewId="0">
      <selection activeCell="G35" sqref="A1:G3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5" t="s">
        <v>2431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1634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729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780</v>
      </c>
      <c r="F7" s="5"/>
      <c r="G7" s="5"/>
    </row>
    <row r="8" spans="1:7" ht="12" customHeight="1">
      <c r="A8" s="5"/>
      <c r="B8" s="878" t="s">
        <v>685</v>
      </c>
      <c r="C8" s="878"/>
      <c r="D8" s="878"/>
      <c r="E8" s="878"/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1652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888" t="s">
        <v>698</v>
      </c>
      <c r="B11" s="888"/>
      <c r="C11" s="888"/>
      <c r="D11" s="888"/>
      <c r="E11" s="888"/>
      <c r="F11" s="88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1609</v>
      </c>
      <c r="C13" s="5"/>
      <c r="D13" s="12" t="s">
        <v>1608</v>
      </c>
      <c r="E13" s="3" t="s">
        <v>765</v>
      </c>
      <c r="F13" s="5"/>
      <c r="G13" s="5"/>
    </row>
    <row r="14" spans="1:7" ht="12" customHeight="1">
      <c r="A14" s="894" t="s">
        <v>701</v>
      </c>
      <c r="B14" s="894"/>
      <c r="C14" s="894"/>
      <c r="D14" s="894"/>
      <c r="E14" s="894"/>
      <c r="F14" s="894"/>
      <c r="G14" s="5"/>
    </row>
    <row r="15" spans="1:7" ht="12" customHeight="1">
      <c r="A15" s="12" t="s">
        <v>702</v>
      </c>
      <c r="B15" s="895" t="s">
        <v>703</v>
      </c>
      <c r="C15" s="895"/>
      <c r="D15" s="895"/>
      <c r="E15" s="895"/>
      <c r="F15" s="895"/>
      <c r="G15" s="5"/>
    </row>
    <row r="16" spans="1:7" ht="12" customHeight="1">
      <c r="A16" s="12" t="s">
        <v>704</v>
      </c>
      <c r="B16" s="875" t="s">
        <v>705</v>
      </c>
      <c r="C16" s="875"/>
      <c r="D16" s="875"/>
      <c r="E16" s="876" t="s">
        <v>706</v>
      </c>
      <c r="F16" s="876"/>
      <c r="G16" s="5"/>
    </row>
    <row r="17" spans="1:7" ht="12" customHeight="1">
      <c r="A17" s="12" t="s">
        <v>707</v>
      </c>
      <c r="B17" s="877" t="s">
        <v>708</v>
      </c>
      <c r="C17" s="877"/>
      <c r="D17" s="877"/>
      <c r="E17" s="877"/>
      <c r="F17" s="877"/>
      <c r="G17" s="5"/>
    </row>
    <row r="18" spans="1:7" ht="12" customHeight="1">
      <c r="A18" s="90"/>
      <c r="B18" s="89"/>
      <c r="C18" s="89"/>
      <c r="D18" s="89"/>
      <c r="E18" s="89"/>
      <c r="F18" s="89"/>
      <c r="G18" s="88"/>
    </row>
    <row r="19" spans="1:7" ht="12" customHeight="1">
      <c r="A19" s="64" t="s">
        <v>2432</v>
      </c>
      <c r="B19" s="89"/>
      <c r="C19" s="89"/>
      <c r="D19" s="89"/>
      <c r="E19" s="89"/>
      <c r="F19" s="89"/>
      <c r="G19" s="88"/>
    </row>
    <row r="20" spans="1:7" ht="12" customHeight="1">
      <c r="A20" s="90"/>
      <c r="B20" s="89"/>
      <c r="C20" s="89"/>
      <c r="D20" s="89"/>
      <c r="E20" s="89"/>
      <c r="F20" s="89"/>
      <c r="G20" s="88"/>
    </row>
    <row r="21" spans="1:7" ht="35.1" customHeight="1">
      <c r="A21" s="6" t="s">
        <v>747</v>
      </c>
      <c r="B21" s="6" t="s">
        <v>748</v>
      </c>
      <c r="C21" s="6" t="s">
        <v>749</v>
      </c>
      <c r="D21" s="6" t="s">
        <v>750</v>
      </c>
      <c r="E21" s="6" t="s">
        <v>751</v>
      </c>
      <c r="F21" s="7" t="s">
        <v>752</v>
      </c>
      <c r="G21" s="7" t="s">
        <v>753</v>
      </c>
    </row>
    <row r="22" spans="1:7" ht="12" customHeight="1">
      <c r="A22" s="12" t="s">
        <v>671</v>
      </c>
      <c r="B22" s="3" t="s">
        <v>672</v>
      </c>
      <c r="C22" s="5"/>
      <c r="D22" s="5"/>
      <c r="E22" s="5"/>
      <c r="F22" s="5"/>
      <c r="G22" s="5"/>
    </row>
    <row r="23" spans="1:7" ht="12" customHeight="1">
      <c r="A23" s="5"/>
      <c r="B23" s="3" t="s">
        <v>673</v>
      </c>
      <c r="C23" s="3" t="s">
        <v>674</v>
      </c>
      <c r="D23" s="12" t="s">
        <v>675</v>
      </c>
      <c r="E23" s="3" t="s">
        <v>1653</v>
      </c>
      <c r="F23" s="5"/>
      <c r="G23" s="5"/>
    </row>
    <row r="24" spans="1:7" ht="12" customHeight="1">
      <c r="A24" s="5"/>
      <c r="B24" s="3" t="s">
        <v>1423</v>
      </c>
      <c r="C24" s="3" t="s">
        <v>678</v>
      </c>
      <c r="D24" s="12" t="s">
        <v>675</v>
      </c>
      <c r="E24" s="3" t="s">
        <v>1654</v>
      </c>
      <c r="F24" s="5"/>
      <c r="G24" s="5"/>
    </row>
    <row r="25" spans="1:7" ht="12" customHeight="1">
      <c r="A25" s="5"/>
      <c r="B25" s="3" t="s">
        <v>683</v>
      </c>
      <c r="C25" s="3" t="s">
        <v>684</v>
      </c>
      <c r="D25" s="12" t="s">
        <v>675</v>
      </c>
      <c r="E25" s="3" t="s">
        <v>1625</v>
      </c>
      <c r="F25" s="5"/>
      <c r="G25" s="5"/>
    </row>
    <row r="26" spans="1:7" ht="12" customHeight="1">
      <c r="A26" s="5"/>
      <c r="B26" s="878" t="s">
        <v>685</v>
      </c>
      <c r="C26" s="878"/>
      <c r="D26" s="878"/>
      <c r="E26" s="878"/>
      <c r="F26" s="878"/>
      <c r="G26" s="5"/>
    </row>
    <row r="27" spans="1:7" ht="12" customHeight="1">
      <c r="A27" s="12" t="s">
        <v>686</v>
      </c>
      <c r="B27" s="3" t="s">
        <v>687</v>
      </c>
      <c r="C27" s="5"/>
      <c r="D27" s="5"/>
      <c r="E27" s="5"/>
      <c r="F27" s="5"/>
      <c r="G27" s="5"/>
    </row>
    <row r="28" spans="1:7" ht="13.7" customHeight="1">
      <c r="A28" s="5"/>
      <c r="B28" s="3" t="s">
        <v>1655</v>
      </c>
      <c r="C28" s="5"/>
      <c r="D28" s="12" t="s">
        <v>824</v>
      </c>
      <c r="E28" s="3" t="s">
        <v>758</v>
      </c>
      <c r="F28" s="5"/>
      <c r="G28" s="5"/>
    </row>
    <row r="29" spans="1:7" ht="12" customHeight="1">
      <c r="A29" s="888" t="s">
        <v>698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699</v>
      </c>
      <c r="B30" s="3" t="s">
        <v>700</v>
      </c>
      <c r="C30" s="5"/>
      <c r="D30" s="5"/>
      <c r="E30" s="5"/>
      <c r="F30" s="5"/>
      <c r="G30" s="5"/>
    </row>
    <row r="31" spans="1:7" ht="23.45" customHeight="1">
      <c r="A31" s="5"/>
      <c r="B31" s="2" t="s">
        <v>1609</v>
      </c>
      <c r="C31" s="5"/>
      <c r="D31" s="12" t="s">
        <v>1608</v>
      </c>
      <c r="E31" s="3" t="s">
        <v>765</v>
      </c>
      <c r="F31" s="5"/>
      <c r="G31" s="5"/>
    </row>
    <row r="32" spans="1:7" ht="12" customHeight="1">
      <c r="A32" s="894" t="s">
        <v>701</v>
      </c>
      <c r="B32" s="894"/>
      <c r="C32" s="894"/>
      <c r="D32" s="894"/>
      <c r="E32" s="894"/>
      <c r="F32" s="894"/>
      <c r="G32" s="5"/>
    </row>
    <row r="33" spans="1:7" ht="12" customHeight="1">
      <c r="A33" s="12" t="s">
        <v>702</v>
      </c>
      <c r="B33" s="895" t="s">
        <v>703</v>
      </c>
      <c r="C33" s="895"/>
      <c r="D33" s="895"/>
      <c r="E33" s="895"/>
      <c r="F33" s="895"/>
      <c r="G33" s="5"/>
    </row>
    <row r="34" spans="1:7" ht="12" customHeight="1">
      <c r="A34" s="12" t="s">
        <v>704</v>
      </c>
      <c r="B34" s="875" t="s">
        <v>705</v>
      </c>
      <c r="C34" s="875"/>
      <c r="D34" s="875"/>
      <c r="E34" s="876" t="s">
        <v>706</v>
      </c>
      <c r="F34" s="876"/>
      <c r="G34" s="5"/>
    </row>
    <row r="35" spans="1:7" ht="12" customHeight="1">
      <c r="A35" s="12" t="s">
        <v>707</v>
      </c>
      <c r="B35" s="877" t="s">
        <v>708</v>
      </c>
      <c r="C35" s="877"/>
      <c r="D35" s="877"/>
      <c r="E35" s="877"/>
      <c r="F35" s="877"/>
      <c r="G35" s="5"/>
    </row>
  </sheetData>
  <mergeCells count="14">
    <mergeCell ref="B8:F8"/>
    <mergeCell ref="A11:F11"/>
    <mergeCell ref="A14:F14"/>
    <mergeCell ref="B15:F15"/>
    <mergeCell ref="B16:D16"/>
    <mergeCell ref="E16:F16"/>
    <mergeCell ref="B34:D34"/>
    <mergeCell ref="E34:F34"/>
    <mergeCell ref="B35:F35"/>
    <mergeCell ref="B17:F17"/>
    <mergeCell ref="B26:F26"/>
    <mergeCell ref="A29:F29"/>
    <mergeCell ref="A32:F32"/>
    <mergeCell ref="B33:F33"/>
  </mergeCells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>
  <sheetPr codeName="Sheet186"/>
  <dimension ref="A1:G35"/>
  <sheetViews>
    <sheetView workbookViewId="0">
      <selection activeCell="G35" sqref="A1:G3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2433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1656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1048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902</v>
      </c>
      <c r="F7" s="5"/>
      <c r="G7" s="5"/>
    </row>
    <row r="8" spans="1:7" ht="12" customHeight="1">
      <c r="A8" s="5"/>
      <c r="B8" s="878" t="s">
        <v>685</v>
      </c>
      <c r="C8" s="878"/>
      <c r="D8" s="878"/>
      <c r="E8" s="878"/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1657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888" t="s">
        <v>698</v>
      </c>
      <c r="B11" s="888"/>
      <c r="C11" s="888"/>
      <c r="D11" s="888"/>
      <c r="E11" s="888"/>
      <c r="F11" s="88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1609</v>
      </c>
      <c r="C13" s="5"/>
      <c r="D13" s="12" t="s">
        <v>1608</v>
      </c>
      <c r="E13" s="3" t="s">
        <v>765</v>
      </c>
      <c r="F13" s="5"/>
      <c r="G13" s="5"/>
    </row>
    <row r="14" spans="1:7" ht="12" customHeight="1">
      <c r="A14" s="894" t="s">
        <v>701</v>
      </c>
      <c r="B14" s="894"/>
      <c r="C14" s="894"/>
      <c r="D14" s="894"/>
      <c r="E14" s="894"/>
      <c r="F14" s="894"/>
      <c r="G14" s="5"/>
    </row>
    <row r="15" spans="1:7" ht="12" customHeight="1">
      <c r="A15" s="12" t="s">
        <v>702</v>
      </c>
      <c r="B15" s="895" t="s">
        <v>703</v>
      </c>
      <c r="C15" s="895"/>
      <c r="D15" s="895"/>
      <c r="E15" s="895"/>
      <c r="F15" s="895"/>
      <c r="G15" s="5"/>
    </row>
    <row r="16" spans="1:7" ht="12" customHeight="1">
      <c r="A16" s="12" t="s">
        <v>704</v>
      </c>
      <c r="B16" s="875" t="s">
        <v>705</v>
      </c>
      <c r="C16" s="875"/>
      <c r="D16" s="875"/>
      <c r="E16" s="876" t="s">
        <v>706</v>
      </c>
      <c r="F16" s="876"/>
      <c r="G16" s="5"/>
    </row>
    <row r="17" spans="1:7" ht="12" customHeight="1">
      <c r="A17" s="12" t="s">
        <v>707</v>
      </c>
      <c r="B17" s="877" t="s">
        <v>708</v>
      </c>
      <c r="C17" s="877"/>
      <c r="D17" s="877"/>
      <c r="E17" s="877"/>
      <c r="F17" s="877"/>
      <c r="G17" s="5"/>
    </row>
    <row r="18" spans="1:7" ht="12" customHeight="1">
      <c r="A18" s="90"/>
      <c r="B18" s="89"/>
      <c r="C18" s="89"/>
      <c r="D18" s="89"/>
      <c r="E18" s="89"/>
      <c r="F18" s="89"/>
      <c r="G18" s="88"/>
    </row>
    <row r="19" spans="1:7" ht="12" customHeight="1">
      <c r="A19" s="64" t="s">
        <v>2434</v>
      </c>
      <c r="B19" s="89"/>
      <c r="C19" s="89"/>
      <c r="D19" s="89"/>
      <c r="E19" s="89"/>
      <c r="F19" s="89"/>
      <c r="G19" s="88"/>
    </row>
    <row r="20" spans="1:7" ht="12" customHeight="1">
      <c r="A20" s="90"/>
      <c r="B20" s="89"/>
      <c r="C20" s="89"/>
      <c r="D20" s="89"/>
      <c r="E20" s="89"/>
      <c r="F20" s="89"/>
      <c r="G20" s="88"/>
    </row>
    <row r="21" spans="1:7" ht="35.1" customHeight="1">
      <c r="A21" s="6" t="s">
        <v>747</v>
      </c>
      <c r="B21" s="6" t="s">
        <v>748</v>
      </c>
      <c r="C21" s="6" t="s">
        <v>749</v>
      </c>
      <c r="D21" s="6" t="s">
        <v>750</v>
      </c>
      <c r="E21" s="6" t="s">
        <v>751</v>
      </c>
      <c r="F21" s="7" t="s">
        <v>752</v>
      </c>
      <c r="G21" s="7" t="s">
        <v>753</v>
      </c>
    </row>
    <row r="22" spans="1:7" ht="12" customHeight="1">
      <c r="A22" s="12" t="s">
        <v>671</v>
      </c>
      <c r="B22" s="3" t="s">
        <v>672</v>
      </c>
      <c r="C22" s="5"/>
      <c r="D22" s="5"/>
      <c r="E22" s="5"/>
      <c r="F22" s="5"/>
      <c r="G22" s="5"/>
    </row>
    <row r="23" spans="1:7" ht="12" customHeight="1">
      <c r="A23" s="5"/>
      <c r="B23" s="3" t="s">
        <v>673</v>
      </c>
      <c r="C23" s="3" t="s">
        <v>674</v>
      </c>
      <c r="D23" s="12" t="s">
        <v>675</v>
      </c>
      <c r="E23" s="3" t="s">
        <v>1658</v>
      </c>
      <c r="F23" s="5"/>
      <c r="G23" s="5"/>
    </row>
    <row r="24" spans="1:7" ht="12" customHeight="1">
      <c r="A24" s="5"/>
      <c r="B24" s="3" t="s">
        <v>1423</v>
      </c>
      <c r="C24" s="3" t="s">
        <v>678</v>
      </c>
      <c r="D24" s="12" t="s">
        <v>675</v>
      </c>
      <c r="E24" s="3" t="s">
        <v>1659</v>
      </c>
      <c r="F24" s="5"/>
      <c r="G24" s="5"/>
    </row>
    <row r="25" spans="1:7" ht="12" customHeight="1">
      <c r="A25" s="5"/>
      <c r="B25" s="3" t="s">
        <v>683</v>
      </c>
      <c r="C25" s="3" t="s">
        <v>684</v>
      </c>
      <c r="D25" s="12" t="s">
        <v>675</v>
      </c>
      <c r="E25" s="3" t="s">
        <v>876</v>
      </c>
      <c r="F25" s="5"/>
      <c r="G25" s="5"/>
    </row>
    <row r="26" spans="1:7" ht="12" customHeight="1">
      <c r="A26" s="5"/>
      <c r="B26" s="878" t="s">
        <v>685</v>
      </c>
      <c r="C26" s="878"/>
      <c r="D26" s="878"/>
      <c r="E26" s="878"/>
      <c r="F26" s="878"/>
      <c r="G26" s="5"/>
    </row>
    <row r="27" spans="1:7" ht="12" customHeight="1">
      <c r="A27" s="12" t="s">
        <v>686</v>
      </c>
      <c r="B27" s="3" t="s">
        <v>687</v>
      </c>
      <c r="C27" s="5"/>
      <c r="D27" s="5"/>
      <c r="E27" s="5"/>
      <c r="F27" s="5"/>
      <c r="G27" s="5"/>
    </row>
    <row r="28" spans="1:7" ht="13.7" customHeight="1">
      <c r="A28" s="5"/>
      <c r="B28" s="3" t="s">
        <v>1660</v>
      </c>
      <c r="C28" s="5"/>
      <c r="D28" s="12" t="s">
        <v>824</v>
      </c>
      <c r="E28" s="3" t="s">
        <v>758</v>
      </c>
      <c r="F28" s="5"/>
      <c r="G28" s="5"/>
    </row>
    <row r="29" spans="1:7" ht="12" customHeight="1">
      <c r="A29" s="888" t="s">
        <v>698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699</v>
      </c>
      <c r="B30" s="3" t="s">
        <v>700</v>
      </c>
      <c r="C30" s="5"/>
      <c r="D30" s="5"/>
      <c r="E30" s="5"/>
      <c r="F30" s="5"/>
      <c r="G30" s="5"/>
    </row>
    <row r="31" spans="1:7" ht="23.45" customHeight="1">
      <c r="A31" s="5"/>
      <c r="B31" s="2" t="s">
        <v>1609</v>
      </c>
      <c r="C31" s="5"/>
      <c r="D31" s="12" t="s">
        <v>1608</v>
      </c>
      <c r="E31" s="3" t="s">
        <v>765</v>
      </c>
      <c r="F31" s="5"/>
      <c r="G31" s="5"/>
    </row>
    <row r="32" spans="1:7" ht="12" customHeight="1">
      <c r="A32" s="894" t="s">
        <v>701</v>
      </c>
      <c r="B32" s="894"/>
      <c r="C32" s="894"/>
      <c r="D32" s="894"/>
      <c r="E32" s="894"/>
      <c r="F32" s="894"/>
      <c r="G32" s="5"/>
    </row>
    <row r="33" spans="1:7" ht="12" customHeight="1">
      <c r="A33" s="12" t="s">
        <v>702</v>
      </c>
      <c r="B33" s="895" t="s">
        <v>703</v>
      </c>
      <c r="C33" s="895"/>
      <c r="D33" s="895"/>
      <c r="E33" s="895"/>
      <c r="F33" s="895"/>
      <c r="G33" s="5"/>
    </row>
    <row r="34" spans="1:7" ht="12" customHeight="1">
      <c r="A34" s="12" t="s">
        <v>704</v>
      </c>
      <c r="B34" s="875" t="s">
        <v>705</v>
      </c>
      <c r="C34" s="875"/>
      <c r="D34" s="875"/>
      <c r="E34" s="876" t="s">
        <v>706</v>
      </c>
      <c r="F34" s="876"/>
      <c r="G34" s="5"/>
    </row>
    <row r="35" spans="1:7" ht="12" customHeight="1">
      <c r="A35" s="12" t="s">
        <v>707</v>
      </c>
      <c r="B35" s="877" t="s">
        <v>708</v>
      </c>
      <c r="C35" s="877"/>
      <c r="D35" s="877"/>
      <c r="E35" s="877"/>
      <c r="F35" s="877"/>
      <c r="G35" s="5"/>
    </row>
  </sheetData>
  <mergeCells count="14">
    <mergeCell ref="B8:F8"/>
    <mergeCell ref="A11:F11"/>
    <mergeCell ref="A14:F14"/>
    <mergeCell ref="B15:F15"/>
    <mergeCell ref="B16:D16"/>
    <mergeCell ref="E16:F16"/>
    <mergeCell ref="B34:D34"/>
    <mergeCell ref="E34:F34"/>
    <mergeCell ref="B35:F35"/>
    <mergeCell ref="B17:F17"/>
    <mergeCell ref="B26:F26"/>
    <mergeCell ref="A29:F29"/>
    <mergeCell ref="A32:F32"/>
    <mergeCell ref="B33:F33"/>
  </mergeCells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>
  <sheetPr codeName="Sheet187"/>
  <dimension ref="A1:G35"/>
  <sheetViews>
    <sheetView workbookViewId="0">
      <selection activeCell="G35" sqref="A1:G3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2435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1661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1662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1663</v>
      </c>
      <c r="F7" s="5"/>
      <c r="G7" s="5"/>
    </row>
    <row r="8" spans="1:7" ht="12" customHeight="1">
      <c r="A8" s="5"/>
      <c r="B8" s="878" t="s">
        <v>685</v>
      </c>
      <c r="C8" s="878"/>
      <c r="D8" s="878"/>
      <c r="E8" s="878"/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1664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888" t="s">
        <v>698</v>
      </c>
      <c r="B11" s="888"/>
      <c r="C11" s="888"/>
      <c r="D11" s="888"/>
      <c r="E11" s="888"/>
      <c r="F11" s="88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1609</v>
      </c>
      <c r="C13" s="5"/>
      <c r="D13" s="12" t="s">
        <v>1608</v>
      </c>
      <c r="E13" s="3" t="s">
        <v>765</v>
      </c>
      <c r="F13" s="5"/>
      <c r="G13" s="5"/>
    </row>
    <row r="14" spans="1:7" ht="12" customHeight="1">
      <c r="A14" s="894" t="s">
        <v>701</v>
      </c>
      <c r="B14" s="894"/>
      <c r="C14" s="894"/>
      <c r="D14" s="894"/>
      <c r="E14" s="894"/>
      <c r="F14" s="894"/>
      <c r="G14" s="5"/>
    </row>
    <row r="15" spans="1:7" ht="12" customHeight="1">
      <c r="A15" s="12" t="s">
        <v>702</v>
      </c>
      <c r="B15" s="895" t="s">
        <v>703</v>
      </c>
      <c r="C15" s="895"/>
      <c r="D15" s="895"/>
      <c r="E15" s="895"/>
      <c r="F15" s="895"/>
      <c r="G15" s="5"/>
    </row>
    <row r="16" spans="1:7" ht="12" customHeight="1">
      <c r="A16" s="12" t="s">
        <v>704</v>
      </c>
      <c r="B16" s="875" t="s">
        <v>705</v>
      </c>
      <c r="C16" s="875"/>
      <c r="D16" s="875"/>
      <c r="E16" s="876" t="s">
        <v>706</v>
      </c>
      <c r="F16" s="876"/>
      <c r="G16" s="5"/>
    </row>
    <row r="17" spans="1:7" ht="12" customHeight="1">
      <c r="A17" s="12" t="s">
        <v>707</v>
      </c>
      <c r="B17" s="877" t="s">
        <v>708</v>
      </c>
      <c r="C17" s="877"/>
      <c r="D17" s="877"/>
      <c r="E17" s="877"/>
      <c r="F17" s="877"/>
      <c r="G17" s="5"/>
    </row>
    <row r="18" spans="1:7" ht="12" customHeight="1">
      <c r="A18" s="90"/>
      <c r="B18" s="89"/>
      <c r="C18" s="89"/>
      <c r="D18" s="89"/>
      <c r="E18" s="89"/>
      <c r="F18" s="89"/>
      <c r="G18" s="88"/>
    </row>
    <row r="19" spans="1:7" ht="12" customHeight="1">
      <c r="A19" s="64" t="s">
        <v>2436</v>
      </c>
      <c r="B19" s="89"/>
      <c r="C19" s="89"/>
      <c r="D19" s="89"/>
      <c r="E19" s="89"/>
      <c r="F19" s="89"/>
      <c r="G19" s="88"/>
    </row>
    <row r="20" spans="1:7" ht="12" customHeight="1">
      <c r="A20" s="90"/>
      <c r="B20" s="89"/>
      <c r="C20" s="89"/>
      <c r="D20" s="89"/>
      <c r="E20" s="89"/>
      <c r="F20" s="89"/>
      <c r="G20" s="88"/>
    </row>
    <row r="21" spans="1:7" ht="35.1" customHeight="1">
      <c r="A21" s="6" t="s">
        <v>747</v>
      </c>
      <c r="B21" s="6" t="s">
        <v>748</v>
      </c>
      <c r="C21" s="6" t="s">
        <v>749</v>
      </c>
      <c r="D21" s="6" t="s">
        <v>750</v>
      </c>
      <c r="E21" s="6" t="s">
        <v>751</v>
      </c>
      <c r="F21" s="7" t="s">
        <v>752</v>
      </c>
      <c r="G21" s="7" t="s">
        <v>753</v>
      </c>
    </row>
    <row r="22" spans="1:7" ht="12" customHeight="1">
      <c r="A22" s="12" t="s">
        <v>671</v>
      </c>
      <c r="B22" s="3" t="s">
        <v>672</v>
      </c>
      <c r="C22" s="5"/>
      <c r="D22" s="5"/>
      <c r="E22" s="5"/>
      <c r="F22" s="5"/>
      <c r="G22" s="5"/>
    </row>
    <row r="23" spans="1:7" ht="12" customHeight="1">
      <c r="A23" s="5"/>
      <c r="B23" s="3" t="s">
        <v>673</v>
      </c>
      <c r="C23" s="3" t="s">
        <v>674</v>
      </c>
      <c r="D23" s="12" t="s">
        <v>675</v>
      </c>
      <c r="E23" s="3" t="s">
        <v>1665</v>
      </c>
      <c r="F23" s="5"/>
      <c r="G23" s="5"/>
    </row>
    <row r="24" spans="1:7" ht="12" customHeight="1">
      <c r="A24" s="5"/>
      <c r="B24" s="3" t="s">
        <v>1423</v>
      </c>
      <c r="C24" s="3" t="s">
        <v>678</v>
      </c>
      <c r="D24" s="12" t="s">
        <v>675</v>
      </c>
      <c r="E24" s="3" t="s">
        <v>842</v>
      </c>
      <c r="F24" s="5"/>
      <c r="G24" s="5"/>
    </row>
    <row r="25" spans="1:7" ht="12" customHeight="1">
      <c r="A25" s="5"/>
      <c r="B25" s="3" t="s">
        <v>683</v>
      </c>
      <c r="C25" s="3" t="s">
        <v>684</v>
      </c>
      <c r="D25" s="12" t="s">
        <v>675</v>
      </c>
      <c r="E25" s="3" t="s">
        <v>1492</v>
      </c>
      <c r="F25" s="5"/>
      <c r="G25" s="5"/>
    </row>
    <row r="26" spans="1:7" ht="12" customHeight="1">
      <c r="A26" s="5"/>
      <c r="B26" s="878" t="s">
        <v>685</v>
      </c>
      <c r="C26" s="878"/>
      <c r="D26" s="878"/>
      <c r="E26" s="878"/>
      <c r="F26" s="878"/>
      <c r="G26" s="5"/>
    </row>
    <row r="27" spans="1:7" ht="12" customHeight="1">
      <c r="A27" s="12" t="s">
        <v>686</v>
      </c>
      <c r="B27" s="3" t="s">
        <v>687</v>
      </c>
      <c r="C27" s="5"/>
      <c r="D27" s="5"/>
      <c r="E27" s="5"/>
      <c r="F27" s="5"/>
      <c r="G27" s="5"/>
    </row>
    <row r="28" spans="1:7" ht="13.7" customHeight="1">
      <c r="A28" s="5"/>
      <c r="B28" s="3" t="s">
        <v>1666</v>
      </c>
      <c r="C28" s="5"/>
      <c r="D28" s="12" t="s">
        <v>824</v>
      </c>
      <c r="E28" s="3" t="s">
        <v>758</v>
      </c>
      <c r="F28" s="5"/>
      <c r="G28" s="5"/>
    </row>
    <row r="29" spans="1:7" ht="12" customHeight="1">
      <c r="A29" s="888" t="s">
        <v>698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699</v>
      </c>
      <c r="B30" s="3" t="s">
        <v>700</v>
      </c>
      <c r="C30" s="5"/>
      <c r="D30" s="5"/>
      <c r="E30" s="5"/>
      <c r="F30" s="5"/>
      <c r="G30" s="5"/>
    </row>
    <row r="31" spans="1:7" ht="23.45" customHeight="1">
      <c r="A31" s="5"/>
      <c r="B31" s="2" t="s">
        <v>1609</v>
      </c>
      <c r="C31" s="5"/>
      <c r="D31" s="12" t="s">
        <v>1608</v>
      </c>
      <c r="E31" s="3" t="s">
        <v>765</v>
      </c>
      <c r="F31" s="5"/>
      <c r="G31" s="5"/>
    </row>
    <row r="32" spans="1:7" ht="12" customHeight="1">
      <c r="A32" s="894" t="s">
        <v>701</v>
      </c>
      <c r="B32" s="894"/>
      <c r="C32" s="894"/>
      <c r="D32" s="894"/>
      <c r="E32" s="894"/>
      <c r="F32" s="894"/>
      <c r="G32" s="5"/>
    </row>
    <row r="33" spans="1:7" ht="12" customHeight="1">
      <c r="A33" s="12" t="s">
        <v>702</v>
      </c>
      <c r="B33" s="895" t="s">
        <v>703</v>
      </c>
      <c r="C33" s="895"/>
      <c r="D33" s="895"/>
      <c r="E33" s="895"/>
      <c r="F33" s="895"/>
      <c r="G33" s="5"/>
    </row>
    <row r="34" spans="1:7" ht="12" customHeight="1">
      <c r="A34" s="12" t="s">
        <v>704</v>
      </c>
      <c r="B34" s="875" t="s">
        <v>705</v>
      </c>
      <c r="C34" s="875"/>
      <c r="D34" s="875"/>
      <c r="E34" s="876" t="s">
        <v>706</v>
      </c>
      <c r="F34" s="876"/>
      <c r="G34" s="5"/>
    </row>
    <row r="35" spans="1:7" ht="12" customHeight="1">
      <c r="A35" s="12" t="s">
        <v>707</v>
      </c>
      <c r="B35" s="877" t="s">
        <v>708</v>
      </c>
      <c r="C35" s="877"/>
      <c r="D35" s="877"/>
      <c r="E35" s="877"/>
      <c r="F35" s="877"/>
      <c r="G35" s="5"/>
    </row>
  </sheetData>
  <mergeCells count="14">
    <mergeCell ref="B8:F8"/>
    <mergeCell ref="A11:F11"/>
    <mergeCell ref="A14:F14"/>
    <mergeCell ref="B15:F15"/>
    <mergeCell ref="B16:D16"/>
    <mergeCell ref="E16:F16"/>
    <mergeCell ref="B34:D34"/>
    <mergeCell ref="E34:F34"/>
    <mergeCell ref="B35:F35"/>
    <mergeCell ref="B17:F17"/>
    <mergeCell ref="B26:F26"/>
    <mergeCell ref="A29:F29"/>
    <mergeCell ref="A32:F32"/>
    <mergeCell ref="B33:F33"/>
  </mergeCell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>
  <sheetPr codeName="Sheet188"/>
  <dimension ref="A1:G36"/>
  <sheetViews>
    <sheetView workbookViewId="0">
      <selection activeCell="G36" sqref="A1:G36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2437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1667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844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1668</v>
      </c>
      <c r="F7" s="5"/>
      <c r="G7" s="5"/>
    </row>
    <row r="8" spans="1:7" ht="12" customHeight="1">
      <c r="A8" s="5"/>
      <c r="B8" s="878" t="s">
        <v>685</v>
      </c>
      <c r="C8" s="878"/>
      <c r="D8" s="878"/>
      <c r="E8" s="878"/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1669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888" t="s">
        <v>698</v>
      </c>
      <c r="B11" s="888"/>
      <c r="C11" s="888"/>
      <c r="D11" s="888"/>
      <c r="E11" s="888"/>
      <c r="F11" s="88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1609</v>
      </c>
      <c r="C13" s="5"/>
      <c r="D13" s="12" t="s">
        <v>1608</v>
      </c>
      <c r="E13" s="3" t="s">
        <v>765</v>
      </c>
      <c r="F13" s="5"/>
      <c r="G13" s="5"/>
    </row>
    <row r="14" spans="1:7" ht="12" customHeight="1">
      <c r="A14" s="894" t="s">
        <v>701</v>
      </c>
      <c r="B14" s="894"/>
      <c r="C14" s="894"/>
      <c r="D14" s="894"/>
      <c r="E14" s="894"/>
      <c r="F14" s="894"/>
      <c r="G14" s="5"/>
    </row>
    <row r="15" spans="1:7" ht="12" customHeight="1">
      <c r="A15" s="12" t="s">
        <v>702</v>
      </c>
      <c r="B15" s="895" t="s">
        <v>703</v>
      </c>
      <c r="C15" s="895"/>
      <c r="D15" s="895"/>
      <c r="E15" s="895"/>
      <c r="F15" s="895"/>
      <c r="G15" s="5"/>
    </row>
    <row r="16" spans="1:7" ht="12" customHeight="1">
      <c r="A16" s="12" t="s">
        <v>704</v>
      </c>
      <c r="B16" s="875" t="s">
        <v>705</v>
      </c>
      <c r="C16" s="875"/>
      <c r="D16" s="875"/>
      <c r="E16" s="876" t="s">
        <v>706</v>
      </c>
      <c r="F16" s="876"/>
      <c r="G16" s="5"/>
    </row>
    <row r="17" spans="1:7" ht="12" customHeight="1">
      <c r="A17" s="12" t="s">
        <v>707</v>
      </c>
      <c r="B17" s="877" t="s">
        <v>708</v>
      </c>
      <c r="C17" s="877"/>
      <c r="D17" s="877"/>
      <c r="E17" s="877"/>
      <c r="F17" s="877"/>
      <c r="G17" s="5"/>
    </row>
    <row r="18" spans="1:7" ht="12" customHeight="1">
      <c r="A18" s="90"/>
      <c r="B18" s="89"/>
      <c r="C18" s="89"/>
      <c r="D18" s="89"/>
      <c r="E18" s="89"/>
      <c r="F18" s="89"/>
      <c r="G18" s="88"/>
    </row>
    <row r="19" spans="1:7" ht="12" customHeight="1">
      <c r="A19" s="64" t="s">
        <v>2438</v>
      </c>
      <c r="B19" s="89"/>
      <c r="C19" s="89"/>
      <c r="D19" s="89"/>
      <c r="E19" s="89"/>
      <c r="F19" s="89"/>
      <c r="G19" s="88"/>
    </row>
    <row r="20" spans="1:7" ht="12" customHeight="1">
      <c r="A20" s="90"/>
      <c r="B20" s="89"/>
      <c r="C20" s="89"/>
      <c r="D20" s="89"/>
      <c r="E20" s="89"/>
      <c r="F20" s="89"/>
      <c r="G20" s="88"/>
    </row>
    <row r="21" spans="1:7" ht="35.1" customHeight="1">
      <c r="A21" s="6" t="s">
        <v>747</v>
      </c>
      <c r="B21" s="6" t="s">
        <v>748</v>
      </c>
      <c r="C21" s="6" t="s">
        <v>749</v>
      </c>
      <c r="D21" s="6" t="s">
        <v>750</v>
      </c>
      <c r="E21" s="6" t="s">
        <v>751</v>
      </c>
      <c r="F21" s="7" t="s">
        <v>752</v>
      </c>
      <c r="G21" s="7" t="s">
        <v>753</v>
      </c>
    </row>
    <row r="22" spans="1:7" ht="12" customHeight="1">
      <c r="A22" s="12" t="s">
        <v>671</v>
      </c>
      <c r="B22" s="3" t="s">
        <v>672</v>
      </c>
      <c r="C22" s="5"/>
      <c r="D22" s="5"/>
      <c r="E22" s="5"/>
      <c r="F22" s="5"/>
      <c r="G22" s="5"/>
    </row>
    <row r="23" spans="1:7" ht="12" customHeight="1">
      <c r="A23" s="5"/>
      <c r="B23" s="3" t="s">
        <v>673</v>
      </c>
      <c r="C23" s="3" t="s">
        <v>674</v>
      </c>
      <c r="D23" s="12" t="s">
        <v>675</v>
      </c>
      <c r="E23" s="3" t="s">
        <v>1670</v>
      </c>
      <c r="F23" s="5"/>
      <c r="G23" s="5"/>
    </row>
    <row r="24" spans="1:7" ht="12" customHeight="1">
      <c r="A24" s="5"/>
      <c r="B24" s="3" t="s">
        <v>1423</v>
      </c>
      <c r="C24" s="3" t="s">
        <v>678</v>
      </c>
      <c r="D24" s="12" t="s">
        <v>675</v>
      </c>
      <c r="E24" s="3" t="s">
        <v>1671</v>
      </c>
      <c r="F24" s="5"/>
      <c r="G24" s="5"/>
    </row>
    <row r="25" spans="1:7" ht="12" customHeight="1">
      <c r="A25" s="5"/>
      <c r="B25" s="3" t="s">
        <v>683</v>
      </c>
      <c r="C25" s="3" t="s">
        <v>684</v>
      </c>
      <c r="D25" s="12" t="s">
        <v>675</v>
      </c>
      <c r="E25" s="3" t="s">
        <v>1529</v>
      </c>
      <c r="F25" s="5"/>
      <c r="G25" s="5"/>
    </row>
    <row r="26" spans="1:7" ht="12" customHeight="1">
      <c r="A26" s="5"/>
      <c r="B26" s="878" t="s">
        <v>685</v>
      </c>
      <c r="C26" s="878"/>
      <c r="D26" s="878"/>
      <c r="E26" s="878"/>
      <c r="F26" s="878"/>
      <c r="G26" s="5"/>
    </row>
    <row r="27" spans="1:7" ht="12" customHeight="1">
      <c r="A27" s="12" t="s">
        <v>686</v>
      </c>
      <c r="B27" s="3" t="s">
        <v>687</v>
      </c>
      <c r="C27" s="5"/>
      <c r="D27" s="5"/>
      <c r="E27" s="5"/>
      <c r="F27" s="5"/>
      <c r="G27" s="5"/>
    </row>
    <row r="28" spans="1:7" ht="13.7" customHeight="1">
      <c r="A28" s="5"/>
      <c r="B28" s="3" t="s">
        <v>1672</v>
      </c>
      <c r="C28" s="5"/>
      <c r="D28" s="12" t="s">
        <v>824</v>
      </c>
      <c r="E28" s="3" t="s">
        <v>758</v>
      </c>
      <c r="F28" s="5"/>
      <c r="G28" s="5"/>
    </row>
    <row r="29" spans="1:7" ht="12" customHeight="1">
      <c r="A29" s="888" t="s">
        <v>698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699</v>
      </c>
      <c r="B30" s="3" t="s">
        <v>700</v>
      </c>
      <c r="C30" s="5"/>
      <c r="D30" s="5"/>
      <c r="E30" s="5"/>
      <c r="F30" s="5"/>
      <c r="G30" s="5"/>
    </row>
    <row r="31" spans="1:7" ht="23.45" customHeight="1">
      <c r="A31" s="5"/>
      <c r="B31" s="2" t="s">
        <v>1607</v>
      </c>
      <c r="C31" s="5"/>
      <c r="D31" s="12" t="s">
        <v>1608</v>
      </c>
      <c r="E31" s="3" t="s">
        <v>1012</v>
      </c>
      <c r="F31" s="5"/>
      <c r="G31" s="5"/>
    </row>
    <row r="32" spans="1:7" ht="23.45" customHeight="1">
      <c r="A32" s="5"/>
      <c r="B32" s="2" t="s">
        <v>1609</v>
      </c>
      <c r="C32" s="5"/>
      <c r="D32" s="12" t="s">
        <v>1608</v>
      </c>
      <c r="E32" s="3" t="s">
        <v>802</v>
      </c>
      <c r="F32" s="5"/>
      <c r="G32" s="5"/>
    </row>
    <row r="33" spans="1:7" ht="12" customHeight="1">
      <c r="A33" s="894" t="s">
        <v>701</v>
      </c>
      <c r="B33" s="894"/>
      <c r="C33" s="894"/>
      <c r="D33" s="894"/>
      <c r="E33" s="894"/>
      <c r="F33" s="894"/>
      <c r="G33" s="5"/>
    </row>
    <row r="34" spans="1:7" ht="12" customHeight="1">
      <c r="A34" s="12" t="s">
        <v>702</v>
      </c>
      <c r="B34" s="895" t="s">
        <v>703</v>
      </c>
      <c r="C34" s="895"/>
      <c r="D34" s="895"/>
      <c r="E34" s="895"/>
      <c r="F34" s="895"/>
      <c r="G34" s="5"/>
    </row>
    <row r="35" spans="1:7" ht="12" customHeight="1">
      <c r="A35" s="12" t="s">
        <v>704</v>
      </c>
      <c r="B35" s="875" t="s">
        <v>705</v>
      </c>
      <c r="C35" s="875"/>
      <c r="D35" s="875"/>
      <c r="E35" s="876" t="s">
        <v>706</v>
      </c>
      <c r="F35" s="876"/>
      <c r="G35" s="5"/>
    </row>
    <row r="36" spans="1:7" ht="12" customHeight="1">
      <c r="A36" s="12" t="s">
        <v>707</v>
      </c>
      <c r="B36" s="877" t="s">
        <v>708</v>
      </c>
      <c r="C36" s="877"/>
      <c r="D36" s="877"/>
      <c r="E36" s="877"/>
      <c r="F36" s="877"/>
      <c r="G36" s="5"/>
    </row>
  </sheetData>
  <mergeCells count="14">
    <mergeCell ref="B8:F8"/>
    <mergeCell ref="A11:F11"/>
    <mergeCell ref="A14:F14"/>
    <mergeCell ref="B15:F15"/>
    <mergeCell ref="B16:D16"/>
    <mergeCell ref="E16:F16"/>
    <mergeCell ref="B35:D35"/>
    <mergeCell ref="E35:F35"/>
    <mergeCell ref="B36:F36"/>
    <mergeCell ref="B17:F17"/>
    <mergeCell ref="B26:F26"/>
    <mergeCell ref="A29:F29"/>
    <mergeCell ref="A33:F33"/>
    <mergeCell ref="B34:F34"/>
  </mergeCell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>
  <sheetPr codeName="Sheet189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2439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1673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1511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1662</v>
      </c>
      <c r="F7" s="5"/>
      <c r="G7" s="5"/>
    </row>
    <row r="8" spans="1:7" ht="12" customHeight="1">
      <c r="A8" s="5"/>
      <c r="B8" s="878" t="s">
        <v>685</v>
      </c>
      <c r="C8" s="878"/>
      <c r="D8" s="878"/>
      <c r="E8" s="878"/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1674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888" t="s">
        <v>698</v>
      </c>
      <c r="B11" s="888"/>
      <c r="C11" s="888"/>
      <c r="D11" s="888"/>
      <c r="E11" s="888"/>
      <c r="F11" s="88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1607</v>
      </c>
      <c r="C13" s="5"/>
      <c r="D13" s="12" t="s">
        <v>1608</v>
      </c>
      <c r="E13" s="3" t="s">
        <v>829</v>
      </c>
      <c r="F13" s="5"/>
      <c r="G13" s="5"/>
    </row>
    <row r="14" spans="1:7" ht="23.45" customHeight="1">
      <c r="A14" s="5"/>
      <c r="B14" s="2" t="s">
        <v>1609</v>
      </c>
      <c r="C14" s="5"/>
      <c r="D14" s="12" t="s">
        <v>1608</v>
      </c>
      <c r="E14" s="3" t="s">
        <v>884</v>
      </c>
      <c r="F14" s="5"/>
      <c r="G14" s="5"/>
    </row>
    <row r="15" spans="1:7" ht="12" customHeight="1">
      <c r="A15" s="894" t="s">
        <v>701</v>
      </c>
      <c r="B15" s="894"/>
      <c r="C15" s="894"/>
      <c r="D15" s="894"/>
      <c r="E15" s="894"/>
      <c r="F15" s="894"/>
      <c r="G15" s="5"/>
    </row>
    <row r="16" spans="1:7" ht="12" customHeight="1">
      <c r="A16" s="12" t="s">
        <v>702</v>
      </c>
      <c r="B16" s="895" t="s">
        <v>703</v>
      </c>
      <c r="C16" s="895"/>
      <c r="D16" s="895"/>
      <c r="E16" s="895"/>
      <c r="F16" s="895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2440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1675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1676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1677</v>
      </c>
      <c r="F26" s="5"/>
      <c r="G26" s="5"/>
    </row>
    <row r="27" spans="1:7" ht="12" customHeight="1">
      <c r="A27" s="5"/>
      <c r="B27" s="878" t="s">
        <v>685</v>
      </c>
      <c r="C27" s="878"/>
      <c r="D27" s="878"/>
      <c r="E27" s="878"/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1678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888" t="s">
        <v>698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1607</v>
      </c>
      <c r="C32" s="5"/>
      <c r="D32" s="12" t="s">
        <v>1608</v>
      </c>
      <c r="E32" s="3" t="s">
        <v>1015</v>
      </c>
      <c r="F32" s="5"/>
      <c r="G32" s="5"/>
    </row>
    <row r="33" spans="1:7" ht="23.45" customHeight="1">
      <c r="A33" s="5"/>
      <c r="B33" s="2" t="s">
        <v>1609</v>
      </c>
      <c r="C33" s="5"/>
      <c r="D33" s="12" t="s">
        <v>1608</v>
      </c>
      <c r="E33" s="3" t="s">
        <v>775</v>
      </c>
      <c r="F33" s="5"/>
      <c r="G33" s="5"/>
    </row>
    <row r="34" spans="1:7" ht="12" customHeight="1">
      <c r="A34" s="894" t="s">
        <v>701</v>
      </c>
      <c r="B34" s="894"/>
      <c r="C34" s="894"/>
      <c r="D34" s="894"/>
      <c r="E34" s="894"/>
      <c r="F34" s="894"/>
      <c r="G34" s="5"/>
    </row>
    <row r="35" spans="1:7" ht="12" customHeight="1">
      <c r="A35" s="12" t="s">
        <v>702</v>
      </c>
      <c r="B35" s="895" t="s">
        <v>703</v>
      </c>
      <c r="C35" s="895"/>
      <c r="D35" s="895"/>
      <c r="E35" s="895"/>
      <c r="F35" s="895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B8:F8"/>
    <mergeCell ref="A11:F11"/>
    <mergeCell ref="A15:F15"/>
    <mergeCell ref="B16:F16"/>
    <mergeCell ref="B17:D17"/>
    <mergeCell ref="E17:F17"/>
    <mergeCell ref="B36:D36"/>
    <mergeCell ref="E36:F36"/>
    <mergeCell ref="B37:F37"/>
    <mergeCell ref="B18:F18"/>
    <mergeCell ref="B27:F27"/>
    <mergeCell ref="A30:F30"/>
    <mergeCell ref="A34:F34"/>
    <mergeCell ref="B35:F35"/>
  </mergeCells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>
  <sheetPr codeName="Sheet190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2441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1679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1680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1681</v>
      </c>
      <c r="F7" s="5"/>
      <c r="G7" s="5"/>
    </row>
    <row r="8" spans="1:7" ht="12" customHeight="1">
      <c r="A8" s="5"/>
      <c r="B8" s="878" t="s">
        <v>685</v>
      </c>
      <c r="C8" s="878"/>
      <c r="D8" s="878"/>
      <c r="E8" s="878"/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1682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888" t="s">
        <v>698</v>
      </c>
      <c r="B11" s="888"/>
      <c r="C11" s="888"/>
      <c r="D11" s="888"/>
      <c r="E11" s="888"/>
      <c r="F11" s="88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1607</v>
      </c>
      <c r="C13" s="5"/>
      <c r="D13" s="12" t="s">
        <v>1608</v>
      </c>
      <c r="E13" s="3" t="s">
        <v>1012</v>
      </c>
      <c r="F13" s="5"/>
      <c r="G13" s="5"/>
    </row>
    <row r="14" spans="1:7" ht="23.45" customHeight="1">
      <c r="A14" s="5"/>
      <c r="B14" s="2" t="s">
        <v>1609</v>
      </c>
      <c r="C14" s="5"/>
      <c r="D14" s="12" t="s">
        <v>1608</v>
      </c>
      <c r="E14" s="3" t="s">
        <v>802</v>
      </c>
      <c r="F14" s="5"/>
      <c r="G14" s="5"/>
    </row>
    <row r="15" spans="1:7" ht="12" customHeight="1">
      <c r="A15" s="894" t="s">
        <v>701</v>
      </c>
      <c r="B15" s="894"/>
      <c r="C15" s="894"/>
      <c r="D15" s="894"/>
      <c r="E15" s="894"/>
      <c r="F15" s="894"/>
      <c r="G15" s="5"/>
    </row>
    <row r="16" spans="1:7" ht="12" customHeight="1">
      <c r="A16" s="12" t="s">
        <v>702</v>
      </c>
      <c r="B16" s="895" t="s">
        <v>703</v>
      </c>
      <c r="C16" s="895"/>
      <c r="D16" s="895"/>
      <c r="E16" s="895"/>
      <c r="F16" s="895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2442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1683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1684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801</v>
      </c>
      <c r="F26" s="5"/>
      <c r="G26" s="5"/>
    </row>
    <row r="27" spans="1:7" ht="12" customHeight="1">
      <c r="A27" s="5"/>
      <c r="B27" s="878" t="s">
        <v>685</v>
      </c>
      <c r="C27" s="878"/>
      <c r="D27" s="878"/>
      <c r="E27" s="878"/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1685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888" t="s">
        <v>698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1607</v>
      </c>
      <c r="C32" s="5"/>
      <c r="D32" s="12" t="s">
        <v>1608</v>
      </c>
      <c r="E32" s="3" t="s">
        <v>873</v>
      </c>
      <c r="F32" s="5"/>
      <c r="G32" s="5"/>
    </row>
    <row r="33" spans="1:7" ht="23.45" customHeight="1">
      <c r="A33" s="5"/>
      <c r="B33" s="2" t="s">
        <v>1609</v>
      </c>
      <c r="C33" s="5"/>
      <c r="D33" s="12" t="s">
        <v>1608</v>
      </c>
      <c r="E33" s="3" t="s">
        <v>1580</v>
      </c>
      <c r="F33" s="5"/>
      <c r="G33" s="5"/>
    </row>
    <row r="34" spans="1:7" ht="12" customHeight="1">
      <c r="A34" s="894" t="s">
        <v>701</v>
      </c>
      <c r="B34" s="894"/>
      <c r="C34" s="894"/>
      <c r="D34" s="894"/>
      <c r="E34" s="894"/>
      <c r="F34" s="894"/>
      <c r="G34" s="5"/>
    </row>
    <row r="35" spans="1:7" ht="12" customHeight="1">
      <c r="A35" s="12" t="s">
        <v>702</v>
      </c>
      <c r="B35" s="895" t="s">
        <v>703</v>
      </c>
      <c r="C35" s="895"/>
      <c r="D35" s="895"/>
      <c r="E35" s="895"/>
      <c r="F35" s="895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B8:F8"/>
    <mergeCell ref="A11:F11"/>
    <mergeCell ref="A15:F15"/>
    <mergeCell ref="B16:F16"/>
    <mergeCell ref="B17:D17"/>
    <mergeCell ref="E17:F17"/>
    <mergeCell ref="B36:D36"/>
    <mergeCell ref="E36:F36"/>
    <mergeCell ref="B37:F37"/>
    <mergeCell ref="B18:F18"/>
    <mergeCell ref="B27:F27"/>
    <mergeCell ref="A30:F30"/>
    <mergeCell ref="A34:F34"/>
    <mergeCell ref="B35:F35"/>
  </mergeCells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>
  <sheetPr codeName="Sheet191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2443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1686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1411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906</v>
      </c>
      <c r="F7" s="5"/>
      <c r="G7" s="5"/>
    </row>
    <row r="8" spans="1:7" ht="12" customHeight="1">
      <c r="A8" s="5"/>
      <c r="B8" s="878" t="s">
        <v>685</v>
      </c>
      <c r="C8" s="878"/>
      <c r="D8" s="878"/>
      <c r="E8" s="878"/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1687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888" t="s">
        <v>698</v>
      </c>
      <c r="B11" s="888"/>
      <c r="C11" s="888"/>
      <c r="D11" s="888"/>
      <c r="E11" s="888"/>
      <c r="F11" s="88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1607</v>
      </c>
      <c r="C13" s="5"/>
      <c r="D13" s="12" t="s">
        <v>1608</v>
      </c>
      <c r="E13" s="3" t="s">
        <v>898</v>
      </c>
      <c r="F13" s="5"/>
      <c r="G13" s="5"/>
    </row>
    <row r="14" spans="1:7" ht="23.45" customHeight="1">
      <c r="A14" s="5"/>
      <c r="B14" s="2" t="s">
        <v>1609</v>
      </c>
      <c r="C14" s="5"/>
      <c r="D14" s="12" t="s">
        <v>1608</v>
      </c>
      <c r="E14" s="3" t="s">
        <v>1688</v>
      </c>
      <c r="F14" s="5"/>
      <c r="G14" s="5"/>
    </row>
    <row r="15" spans="1:7" ht="12" customHeight="1">
      <c r="A15" s="894" t="s">
        <v>701</v>
      </c>
      <c r="B15" s="894"/>
      <c r="C15" s="894"/>
      <c r="D15" s="894"/>
      <c r="E15" s="894"/>
      <c r="F15" s="894"/>
      <c r="G15" s="5"/>
    </row>
    <row r="16" spans="1:7" ht="12" customHeight="1">
      <c r="A16" s="12" t="s">
        <v>702</v>
      </c>
      <c r="B16" s="895" t="s">
        <v>703</v>
      </c>
      <c r="C16" s="895"/>
      <c r="D16" s="895"/>
      <c r="E16" s="895"/>
      <c r="F16" s="895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2444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1689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1690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1579</v>
      </c>
      <c r="F26" s="5"/>
      <c r="G26" s="5"/>
    </row>
    <row r="27" spans="1:7" ht="12" customHeight="1">
      <c r="A27" s="5"/>
      <c r="B27" s="878" t="s">
        <v>685</v>
      </c>
      <c r="C27" s="878"/>
      <c r="D27" s="878"/>
      <c r="E27" s="878"/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1691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888" t="s">
        <v>698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1607</v>
      </c>
      <c r="C32" s="5"/>
      <c r="D32" s="12" t="s">
        <v>1608</v>
      </c>
      <c r="E32" s="3" t="s">
        <v>1625</v>
      </c>
      <c r="F32" s="5"/>
      <c r="G32" s="5"/>
    </row>
    <row r="33" spans="1:7" ht="23.45" customHeight="1">
      <c r="A33" s="5"/>
      <c r="B33" s="2" t="s">
        <v>1609</v>
      </c>
      <c r="C33" s="5"/>
      <c r="D33" s="12" t="s">
        <v>1608</v>
      </c>
      <c r="E33" s="3" t="s">
        <v>1492</v>
      </c>
      <c r="F33" s="5"/>
      <c r="G33" s="5"/>
    </row>
    <row r="34" spans="1:7" ht="12" customHeight="1">
      <c r="A34" s="894" t="s">
        <v>701</v>
      </c>
      <c r="B34" s="894"/>
      <c r="C34" s="894"/>
      <c r="D34" s="894"/>
      <c r="E34" s="894"/>
      <c r="F34" s="894"/>
      <c r="G34" s="5"/>
    </row>
    <row r="35" spans="1:7" ht="12" customHeight="1">
      <c r="A35" s="12" t="s">
        <v>702</v>
      </c>
      <c r="B35" s="895" t="s">
        <v>703</v>
      </c>
      <c r="C35" s="895"/>
      <c r="D35" s="895"/>
      <c r="E35" s="895"/>
      <c r="F35" s="895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B8:F8"/>
    <mergeCell ref="A11:F11"/>
    <mergeCell ref="A15:F15"/>
    <mergeCell ref="B16:F16"/>
    <mergeCell ref="B17:D17"/>
    <mergeCell ref="E17:F17"/>
    <mergeCell ref="B36:D36"/>
    <mergeCell ref="E36:F36"/>
    <mergeCell ref="B37:F37"/>
    <mergeCell ref="B18:F18"/>
    <mergeCell ref="B27:F27"/>
    <mergeCell ref="A30:F30"/>
    <mergeCell ref="A34:F34"/>
    <mergeCell ref="B35:F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15"/>
  <sheetViews>
    <sheetView workbookViewId="0">
      <selection activeCell="B27" sqref="B27"/>
    </sheetView>
  </sheetViews>
  <sheetFormatPr defaultRowHeight="15"/>
  <cols>
    <col min="1" max="1" width="11.5703125" customWidth="1"/>
    <col min="2" max="2" width="24.28515625" customWidth="1"/>
    <col min="3" max="3" width="66" style="41" customWidth="1"/>
    <col min="4" max="4" width="9.140625" style="45"/>
  </cols>
  <sheetData>
    <row r="1" spans="1:4" ht="35.85" customHeight="1">
      <c r="A1" s="46" t="s">
        <v>52</v>
      </c>
      <c r="B1" s="47" t="s">
        <v>53</v>
      </c>
      <c r="C1" s="46" t="s">
        <v>54</v>
      </c>
      <c r="D1" s="42"/>
    </row>
    <row r="2" spans="1:4" ht="25.15" customHeight="1">
      <c r="A2" s="48" t="s">
        <v>9</v>
      </c>
      <c r="B2" s="49" t="s">
        <v>55</v>
      </c>
      <c r="C2" s="50"/>
      <c r="D2" s="43"/>
    </row>
    <row r="3" spans="1:4" ht="12.75" customHeight="1">
      <c r="A3" s="51"/>
      <c r="B3" s="52"/>
      <c r="C3" s="53" t="s">
        <v>56</v>
      </c>
      <c r="D3" s="44"/>
    </row>
    <row r="4" spans="1:4" ht="12" customHeight="1">
      <c r="A4" s="51"/>
      <c r="B4" s="52"/>
      <c r="C4" s="53" t="s">
        <v>57</v>
      </c>
      <c r="D4" s="44"/>
    </row>
    <row r="5" spans="1:4" ht="12" customHeight="1">
      <c r="A5" s="51"/>
      <c r="B5" s="52"/>
      <c r="C5" s="53" t="s">
        <v>58</v>
      </c>
      <c r="D5" s="44"/>
    </row>
    <row r="6" spans="1:4" ht="12" customHeight="1">
      <c r="A6" s="51"/>
      <c r="B6" s="52"/>
      <c r="C6" s="53" t="s">
        <v>59</v>
      </c>
      <c r="D6" s="44"/>
    </row>
    <row r="7" spans="1:4" ht="12" customHeight="1">
      <c r="A7" s="51"/>
      <c r="B7" s="52"/>
      <c r="C7" s="53" t="s">
        <v>60</v>
      </c>
      <c r="D7" s="44"/>
    </row>
    <row r="8" spans="1:4" ht="12" customHeight="1">
      <c r="A8" s="51"/>
      <c r="B8" s="52"/>
      <c r="C8" s="53" t="s">
        <v>61</v>
      </c>
      <c r="D8" s="44"/>
    </row>
    <row r="9" spans="1:4" ht="12" customHeight="1">
      <c r="A9" s="51"/>
      <c r="B9" s="52"/>
      <c r="C9" s="53" t="s">
        <v>62</v>
      </c>
      <c r="D9" s="44"/>
    </row>
    <row r="10" spans="1:4" ht="12" customHeight="1">
      <c r="A10" s="51"/>
      <c r="B10" s="52"/>
      <c r="C10" s="53" t="s">
        <v>63</v>
      </c>
      <c r="D10" s="44"/>
    </row>
    <row r="11" spans="1:4" ht="12" customHeight="1">
      <c r="A11" s="51"/>
      <c r="B11" s="52"/>
      <c r="C11" s="53" t="s">
        <v>64</v>
      </c>
      <c r="D11" s="44"/>
    </row>
    <row r="12" spans="1:4" ht="12" customHeight="1">
      <c r="A12" s="51"/>
      <c r="B12" s="52"/>
      <c r="C12" s="53" t="s">
        <v>65</v>
      </c>
      <c r="D12" s="44"/>
    </row>
    <row r="13" spans="1:4" ht="12" customHeight="1">
      <c r="A13" s="51"/>
      <c r="B13" s="52"/>
      <c r="C13" s="53" t="s">
        <v>66</v>
      </c>
      <c r="D13" s="44"/>
    </row>
    <row r="14" spans="1:4" ht="12" customHeight="1">
      <c r="A14" s="51"/>
      <c r="B14" s="52"/>
      <c r="C14" s="53" t="s">
        <v>67</v>
      </c>
      <c r="D14" s="44"/>
    </row>
    <row r="15" spans="1:4" ht="12" customHeight="1">
      <c r="A15" s="51"/>
      <c r="B15" s="52"/>
      <c r="C15" s="53" t="s">
        <v>68</v>
      </c>
      <c r="D15" s="44"/>
    </row>
    <row r="16" spans="1:4" ht="12" customHeight="1">
      <c r="A16" s="51"/>
      <c r="B16" s="52"/>
      <c r="C16" s="53" t="s">
        <v>69</v>
      </c>
      <c r="D16" s="44"/>
    </row>
    <row r="17" spans="1:4" ht="12" customHeight="1">
      <c r="A17" s="51"/>
      <c r="B17" s="52"/>
      <c r="C17" s="53" t="s">
        <v>70</v>
      </c>
      <c r="D17" s="44"/>
    </row>
    <row r="18" spans="1:4" ht="12" customHeight="1">
      <c r="A18" s="51"/>
      <c r="B18" s="52"/>
      <c r="C18" s="53" t="s">
        <v>71</v>
      </c>
      <c r="D18" s="44"/>
    </row>
    <row r="19" spans="1:4" ht="29.25" customHeight="1">
      <c r="A19" s="48" t="s">
        <v>9</v>
      </c>
      <c r="B19" s="49" t="s">
        <v>72</v>
      </c>
      <c r="C19" s="50"/>
      <c r="D19" s="43"/>
    </row>
    <row r="20" spans="1:4" ht="12" customHeight="1">
      <c r="A20" s="51"/>
      <c r="B20" s="52"/>
      <c r="C20" s="53" t="s">
        <v>73</v>
      </c>
      <c r="D20" s="44"/>
    </row>
    <row r="21" spans="1:4" ht="12" customHeight="1">
      <c r="A21" s="51"/>
      <c r="B21" s="52"/>
      <c r="C21" s="53" t="s">
        <v>74</v>
      </c>
      <c r="D21" s="44"/>
    </row>
    <row r="22" spans="1:4" ht="12" customHeight="1">
      <c r="A22" s="51"/>
      <c r="B22" s="52"/>
      <c r="C22" s="53" t="s">
        <v>75</v>
      </c>
      <c r="D22" s="44"/>
    </row>
    <row r="23" spans="1:4" ht="12" customHeight="1">
      <c r="A23" s="51"/>
      <c r="B23" s="52"/>
      <c r="C23" s="53" t="s">
        <v>76</v>
      </c>
      <c r="D23" s="44"/>
    </row>
    <row r="24" spans="1:4" ht="12" customHeight="1">
      <c r="A24" s="51"/>
      <c r="B24" s="52"/>
      <c r="C24" s="53" t="s">
        <v>77</v>
      </c>
      <c r="D24" s="44"/>
    </row>
    <row r="25" spans="1:4" ht="12" customHeight="1">
      <c r="A25" s="51"/>
      <c r="B25" s="52"/>
      <c r="C25" s="53" t="s">
        <v>78</v>
      </c>
      <c r="D25" s="44"/>
    </row>
    <row r="26" spans="1:4" ht="12" customHeight="1">
      <c r="A26" s="51"/>
      <c r="B26" s="52"/>
      <c r="C26" s="53" t="s">
        <v>79</v>
      </c>
      <c r="D26" s="44"/>
    </row>
    <row r="27" spans="1:4" ht="12" customHeight="1">
      <c r="A27" s="51"/>
      <c r="B27" s="52"/>
      <c r="C27" s="53" t="s">
        <v>80</v>
      </c>
      <c r="D27" s="44"/>
    </row>
    <row r="28" spans="1:4" ht="12" customHeight="1">
      <c r="A28" s="51"/>
      <c r="B28" s="52"/>
      <c r="C28" s="53" t="s">
        <v>81</v>
      </c>
      <c r="D28" s="44"/>
    </row>
    <row r="29" spans="1:4" ht="12" customHeight="1">
      <c r="A29" s="51"/>
      <c r="B29" s="52"/>
      <c r="C29" s="53" t="s">
        <v>82</v>
      </c>
      <c r="D29" s="44"/>
    </row>
    <row r="30" spans="1:4" ht="12" customHeight="1">
      <c r="A30" s="51"/>
      <c r="B30" s="52"/>
      <c r="C30" s="53" t="s">
        <v>83</v>
      </c>
      <c r="D30" s="44"/>
    </row>
    <row r="31" spans="1:4" ht="12" customHeight="1">
      <c r="A31" s="51"/>
      <c r="B31" s="52"/>
      <c r="C31" s="53" t="s">
        <v>84</v>
      </c>
      <c r="D31" s="44"/>
    </row>
    <row r="32" spans="1:4" ht="12" customHeight="1">
      <c r="A32" s="51"/>
      <c r="B32" s="52"/>
      <c r="C32" s="53" t="s">
        <v>85</v>
      </c>
      <c r="D32" s="44"/>
    </row>
    <row r="33" spans="1:4" ht="12" customHeight="1">
      <c r="A33" s="51"/>
      <c r="B33" s="52"/>
      <c r="C33" s="53" t="s">
        <v>86</v>
      </c>
      <c r="D33" s="44"/>
    </row>
    <row r="34" spans="1:4" ht="12" customHeight="1">
      <c r="A34" s="51"/>
      <c r="B34" s="52"/>
      <c r="C34" s="53" t="s">
        <v>87</v>
      </c>
      <c r="D34" s="44"/>
    </row>
    <row r="35" spans="1:4" ht="26.25" customHeight="1">
      <c r="A35" s="48" t="s">
        <v>16</v>
      </c>
      <c r="B35" s="49" t="s">
        <v>88</v>
      </c>
      <c r="C35" s="50"/>
      <c r="D35" s="43"/>
    </row>
    <row r="36" spans="1:4" ht="12" customHeight="1">
      <c r="A36" s="51"/>
      <c r="B36" s="52"/>
      <c r="C36" s="53" t="s">
        <v>89</v>
      </c>
      <c r="D36" s="44"/>
    </row>
    <row r="37" spans="1:4" ht="12" customHeight="1">
      <c r="A37" s="51"/>
      <c r="B37" s="52"/>
      <c r="C37" s="53" t="s">
        <v>90</v>
      </c>
      <c r="D37" s="44"/>
    </row>
    <row r="38" spans="1:4" ht="12" customHeight="1">
      <c r="A38" s="51"/>
      <c r="B38" s="52"/>
      <c r="C38" s="53" t="s">
        <v>91</v>
      </c>
      <c r="D38" s="44"/>
    </row>
    <row r="39" spans="1:4" ht="12" customHeight="1">
      <c r="A39" s="51"/>
      <c r="B39" s="51"/>
      <c r="C39" s="53" t="s">
        <v>92</v>
      </c>
    </row>
    <row r="40" spans="1:4" ht="12" customHeight="1">
      <c r="A40" s="51"/>
      <c r="B40" s="51"/>
      <c r="C40" s="53" t="s">
        <v>93</v>
      </c>
    </row>
    <row r="41" spans="1:4" ht="12" customHeight="1">
      <c r="A41" s="51"/>
      <c r="B41" s="51"/>
      <c r="C41" s="53" t="s">
        <v>94</v>
      </c>
    </row>
    <row r="42" spans="1:4" ht="12" customHeight="1">
      <c r="A42" s="51"/>
      <c r="B42" s="51"/>
      <c r="C42" s="53" t="s">
        <v>95</v>
      </c>
    </row>
    <row r="43" spans="1:4" ht="12" customHeight="1">
      <c r="A43" s="51"/>
      <c r="B43" s="51"/>
      <c r="C43" s="53" t="s">
        <v>96</v>
      </c>
    </row>
    <row r="44" spans="1:4" ht="12" customHeight="1">
      <c r="A44" s="51"/>
      <c r="B44" s="51"/>
      <c r="C44" s="53" t="s">
        <v>97</v>
      </c>
    </row>
    <row r="45" spans="1:4" ht="12" customHeight="1">
      <c r="A45" s="51"/>
      <c r="B45" s="51"/>
      <c r="C45" s="53" t="s">
        <v>98</v>
      </c>
    </row>
    <row r="46" spans="1:4" ht="12" customHeight="1">
      <c r="A46" s="51"/>
      <c r="B46" s="51"/>
      <c r="C46" s="53" t="s">
        <v>99</v>
      </c>
    </row>
    <row r="47" spans="1:4" ht="29.25" customHeight="1">
      <c r="A47" s="48" t="s">
        <v>21</v>
      </c>
      <c r="B47" s="48" t="s">
        <v>100</v>
      </c>
      <c r="C47" s="50"/>
    </row>
    <row r="48" spans="1:4" ht="12" customHeight="1">
      <c r="A48" s="51"/>
      <c r="B48" s="51"/>
      <c r="C48" s="54" t="s">
        <v>101</v>
      </c>
    </row>
    <row r="49" spans="1:3" ht="12" customHeight="1">
      <c r="A49" s="51"/>
      <c r="B49" s="51"/>
      <c r="C49" s="54" t="s">
        <v>102</v>
      </c>
    </row>
    <row r="50" spans="1:3" ht="12" customHeight="1">
      <c r="A50" s="51"/>
      <c r="B50" s="51"/>
      <c r="C50" s="54" t="s">
        <v>103</v>
      </c>
    </row>
    <row r="51" spans="1:3" ht="12" customHeight="1">
      <c r="A51" s="51"/>
      <c r="B51" s="51"/>
      <c r="C51" s="54" t="s">
        <v>104</v>
      </c>
    </row>
    <row r="52" spans="1:3" ht="12" customHeight="1">
      <c r="A52" s="51"/>
      <c r="B52" s="51"/>
      <c r="C52" s="54" t="s">
        <v>105</v>
      </c>
    </row>
    <row r="53" spans="1:3" ht="12" customHeight="1">
      <c r="A53" s="51"/>
      <c r="B53" s="51"/>
      <c r="C53" s="54" t="s">
        <v>106</v>
      </c>
    </row>
    <row r="54" spans="1:3" ht="11.85" customHeight="1">
      <c r="A54" s="51"/>
      <c r="B54" s="51"/>
      <c r="C54" s="54" t="s">
        <v>107</v>
      </c>
    </row>
    <row r="55" spans="1:3" ht="12" customHeight="1">
      <c r="A55" s="51"/>
      <c r="B55" s="51"/>
      <c r="C55" s="54" t="s">
        <v>108</v>
      </c>
    </row>
    <row r="56" spans="1:3" ht="12" customHeight="1">
      <c r="A56" s="51"/>
      <c r="B56" s="51"/>
      <c r="C56" s="54" t="s">
        <v>109</v>
      </c>
    </row>
    <row r="57" spans="1:3" ht="12" customHeight="1">
      <c r="A57" s="51"/>
      <c r="B57" s="51"/>
      <c r="C57" s="54" t="s">
        <v>110</v>
      </c>
    </row>
    <row r="58" spans="1:3" ht="12" customHeight="1">
      <c r="A58" s="51"/>
      <c r="B58" s="51"/>
      <c r="C58" s="54" t="s">
        <v>111</v>
      </c>
    </row>
    <row r="59" spans="1:3" ht="12" customHeight="1">
      <c r="A59" s="51"/>
      <c r="B59" s="51"/>
      <c r="C59" s="54" t="s">
        <v>112</v>
      </c>
    </row>
    <row r="60" spans="1:3" ht="12" customHeight="1">
      <c r="A60" s="51"/>
      <c r="B60" s="51"/>
      <c r="C60" s="53" t="s">
        <v>113</v>
      </c>
    </row>
    <row r="61" spans="1:3" ht="12" customHeight="1">
      <c r="A61" s="51"/>
      <c r="B61" s="51"/>
      <c r="C61" s="53" t="s">
        <v>114</v>
      </c>
    </row>
    <row r="62" spans="1:3" ht="12" customHeight="1">
      <c r="A62" s="51"/>
      <c r="B62" s="51"/>
      <c r="C62" s="53" t="s">
        <v>115</v>
      </c>
    </row>
    <row r="63" spans="1:3" ht="12" customHeight="1">
      <c r="A63" s="51"/>
      <c r="B63" s="51"/>
      <c r="C63" s="53" t="s">
        <v>116</v>
      </c>
    </row>
    <row r="64" spans="1:3" ht="12" customHeight="1">
      <c r="A64" s="51"/>
      <c r="B64" s="51"/>
      <c r="C64" s="53" t="s">
        <v>117</v>
      </c>
    </row>
    <row r="65" spans="1:3" ht="12" customHeight="1">
      <c r="A65" s="51"/>
      <c r="B65" s="51"/>
      <c r="C65" s="53" t="s">
        <v>118</v>
      </c>
    </row>
    <row r="66" spans="1:3" ht="12" customHeight="1">
      <c r="A66" s="51"/>
      <c r="B66" s="51"/>
      <c r="C66" s="53" t="s">
        <v>119</v>
      </c>
    </row>
    <row r="67" spans="1:3" ht="12" customHeight="1">
      <c r="A67" s="51"/>
      <c r="B67" s="51"/>
      <c r="C67" s="53" t="s">
        <v>120</v>
      </c>
    </row>
    <row r="68" spans="1:3" ht="12" customHeight="1">
      <c r="A68" s="51"/>
      <c r="B68" s="51"/>
      <c r="C68" s="53" t="s">
        <v>121</v>
      </c>
    </row>
    <row r="69" spans="1:3" ht="12" customHeight="1">
      <c r="A69" s="51"/>
      <c r="B69" s="51"/>
      <c r="C69" s="53" t="s">
        <v>122</v>
      </c>
    </row>
    <row r="70" spans="1:3" ht="12" customHeight="1">
      <c r="A70" s="51"/>
      <c r="B70" s="51"/>
      <c r="C70" s="53" t="s">
        <v>123</v>
      </c>
    </row>
    <row r="71" spans="1:3" ht="12" customHeight="1">
      <c r="A71" s="51"/>
      <c r="B71" s="51"/>
      <c r="C71" s="53" t="s">
        <v>124</v>
      </c>
    </row>
    <row r="72" spans="1:3" ht="12" customHeight="1">
      <c r="A72" s="51"/>
      <c r="B72" s="51"/>
      <c r="C72" s="53" t="s">
        <v>125</v>
      </c>
    </row>
    <row r="73" spans="1:3" ht="12" customHeight="1">
      <c r="A73" s="51"/>
      <c r="B73" s="51"/>
      <c r="C73" s="53" t="s">
        <v>126</v>
      </c>
    </row>
    <row r="74" spans="1:3" ht="12" customHeight="1">
      <c r="A74" s="51"/>
      <c r="B74" s="51"/>
      <c r="C74" s="53" t="s">
        <v>127</v>
      </c>
    </row>
    <row r="75" spans="1:3" ht="12" customHeight="1">
      <c r="A75" s="51"/>
      <c r="B75" s="51"/>
      <c r="C75" s="53" t="s">
        <v>128</v>
      </c>
    </row>
    <row r="76" spans="1:3" ht="12" customHeight="1">
      <c r="A76" s="51"/>
      <c r="B76" s="51"/>
      <c r="C76" s="53" t="s">
        <v>129</v>
      </c>
    </row>
    <row r="77" spans="1:3" ht="12" customHeight="1">
      <c r="A77" s="51"/>
      <c r="B77" s="51"/>
      <c r="C77" s="53" t="s">
        <v>130</v>
      </c>
    </row>
    <row r="78" spans="1:3" ht="12" customHeight="1">
      <c r="A78" s="51"/>
      <c r="B78" s="51"/>
      <c r="C78" s="53" t="s">
        <v>131</v>
      </c>
    </row>
    <row r="79" spans="1:3" ht="12" customHeight="1">
      <c r="A79" s="51"/>
      <c r="B79" s="51"/>
      <c r="C79" s="53" t="s">
        <v>132</v>
      </c>
    </row>
    <row r="80" spans="1:3" ht="12" customHeight="1">
      <c r="A80" s="51"/>
      <c r="B80" s="51"/>
      <c r="C80" s="53" t="s">
        <v>133</v>
      </c>
    </row>
    <row r="81" spans="1:3" ht="12" customHeight="1">
      <c r="A81" s="51"/>
      <c r="B81" s="51"/>
      <c r="C81" s="53" t="s">
        <v>134</v>
      </c>
    </row>
    <row r="82" spans="1:3" ht="12" customHeight="1">
      <c r="A82" s="51"/>
      <c r="B82" s="51"/>
      <c r="C82" s="53" t="s">
        <v>135</v>
      </c>
    </row>
    <row r="83" spans="1:3" ht="12" customHeight="1">
      <c r="A83" s="51"/>
      <c r="B83" s="51"/>
      <c r="C83" s="53" t="s">
        <v>136</v>
      </c>
    </row>
    <row r="84" spans="1:3" ht="34.9" customHeight="1">
      <c r="A84" s="48" t="s">
        <v>21</v>
      </c>
      <c r="B84" s="48" t="s">
        <v>137</v>
      </c>
      <c r="C84" s="50"/>
    </row>
    <row r="85" spans="1:3" ht="23.45" customHeight="1">
      <c r="A85" s="51"/>
      <c r="B85" s="51"/>
      <c r="C85" s="53" t="s">
        <v>138</v>
      </c>
    </row>
    <row r="86" spans="1:3" ht="23.45" customHeight="1">
      <c r="A86" s="51"/>
      <c r="B86" s="51"/>
      <c r="C86" s="54" t="s">
        <v>139</v>
      </c>
    </row>
    <row r="87" spans="1:3" ht="23.45" customHeight="1">
      <c r="A87" s="51"/>
      <c r="B87" s="51"/>
      <c r="C87" s="54" t="s">
        <v>140</v>
      </c>
    </row>
    <row r="88" spans="1:3" ht="23.45" customHeight="1">
      <c r="A88" s="51"/>
      <c r="B88" s="51"/>
      <c r="C88" s="54" t="s">
        <v>141</v>
      </c>
    </row>
    <row r="89" spans="1:3" ht="12" customHeight="1">
      <c r="A89" s="51"/>
      <c r="B89" s="51"/>
      <c r="C89" s="53" t="s">
        <v>142</v>
      </c>
    </row>
    <row r="90" spans="1:3" ht="12" customHeight="1">
      <c r="A90" s="51"/>
      <c r="B90" s="51"/>
      <c r="C90" s="53" t="s">
        <v>143</v>
      </c>
    </row>
    <row r="91" spans="1:3" ht="12" customHeight="1">
      <c r="A91" s="51"/>
      <c r="B91" s="51"/>
      <c r="C91" s="53" t="s">
        <v>144</v>
      </c>
    </row>
    <row r="92" spans="1:3" ht="23.45" customHeight="1">
      <c r="A92" s="51"/>
      <c r="B92" s="51"/>
      <c r="C92" s="54" t="s">
        <v>145</v>
      </c>
    </row>
    <row r="93" spans="1:3" ht="23.45" customHeight="1">
      <c r="A93" s="51"/>
      <c r="B93" s="51"/>
      <c r="C93" s="53" t="s">
        <v>146</v>
      </c>
    </row>
    <row r="94" spans="1:3" ht="23.45" customHeight="1">
      <c r="A94" s="51"/>
      <c r="B94" s="51"/>
      <c r="C94" s="54" t="s">
        <v>147</v>
      </c>
    </row>
    <row r="95" spans="1:3" ht="23.45" customHeight="1">
      <c r="A95" s="51"/>
      <c r="B95" s="51"/>
      <c r="C95" s="54" t="s">
        <v>148</v>
      </c>
    </row>
    <row r="96" spans="1:3" ht="23.45" customHeight="1">
      <c r="A96" s="51"/>
      <c r="B96" s="51"/>
      <c r="C96" s="54" t="s">
        <v>149</v>
      </c>
    </row>
    <row r="97" spans="1:3" ht="23.45" customHeight="1">
      <c r="A97" s="51"/>
      <c r="B97" s="51"/>
      <c r="C97" s="54" t="s">
        <v>150</v>
      </c>
    </row>
    <row r="98" spans="1:3" ht="12" customHeight="1">
      <c r="A98" s="51"/>
      <c r="B98" s="51"/>
      <c r="C98" s="53" t="s">
        <v>151</v>
      </c>
    </row>
    <row r="99" spans="1:3" ht="12" customHeight="1">
      <c r="A99" s="51"/>
      <c r="B99" s="51"/>
      <c r="C99" s="53" t="s">
        <v>152</v>
      </c>
    </row>
    <row r="100" spans="1:3" ht="12" customHeight="1">
      <c r="A100" s="51"/>
      <c r="B100" s="51"/>
      <c r="C100" s="53" t="s">
        <v>153</v>
      </c>
    </row>
    <row r="101" spans="1:3" ht="12" customHeight="1">
      <c r="A101" s="51"/>
      <c r="B101" s="51"/>
      <c r="C101" s="53" t="s">
        <v>154</v>
      </c>
    </row>
    <row r="102" spans="1:3" ht="23.45" customHeight="1">
      <c r="A102" s="51"/>
      <c r="B102" s="51"/>
      <c r="C102" s="54" t="s">
        <v>155</v>
      </c>
    </row>
    <row r="103" spans="1:3" ht="23.45" customHeight="1">
      <c r="A103" s="51"/>
      <c r="B103" s="51"/>
      <c r="C103" s="54" t="s">
        <v>156</v>
      </c>
    </row>
    <row r="104" spans="1:3" ht="12" customHeight="1">
      <c r="A104" s="51"/>
      <c r="B104" s="51"/>
      <c r="C104" s="53" t="s">
        <v>157</v>
      </c>
    </row>
    <row r="105" spans="1:3" ht="12" customHeight="1">
      <c r="A105" s="51"/>
      <c r="B105" s="51"/>
      <c r="C105" s="53" t="s">
        <v>158</v>
      </c>
    </row>
    <row r="106" spans="1:3" ht="12" customHeight="1">
      <c r="A106" s="51"/>
      <c r="B106" s="51"/>
      <c r="C106" s="53" t="s">
        <v>159</v>
      </c>
    </row>
    <row r="107" spans="1:3" ht="12" customHeight="1">
      <c r="A107" s="51"/>
      <c r="B107" s="51"/>
      <c r="C107" s="53" t="s">
        <v>160</v>
      </c>
    </row>
    <row r="108" spans="1:3" ht="12" customHeight="1">
      <c r="A108" s="51"/>
      <c r="B108" s="51"/>
      <c r="C108" s="53" t="s">
        <v>161</v>
      </c>
    </row>
    <row r="109" spans="1:3" ht="45" customHeight="1">
      <c r="A109" s="48" t="s">
        <v>21</v>
      </c>
      <c r="B109" s="48" t="s">
        <v>162</v>
      </c>
      <c r="C109" s="50"/>
    </row>
    <row r="110" spans="1:3" ht="12" customHeight="1">
      <c r="A110" s="51"/>
      <c r="B110" s="51"/>
      <c r="C110" s="53" t="s">
        <v>163</v>
      </c>
    </row>
    <row r="111" spans="1:3" ht="12" customHeight="1">
      <c r="A111" s="51"/>
      <c r="B111" s="51"/>
      <c r="C111" s="53" t="s">
        <v>164</v>
      </c>
    </row>
    <row r="112" spans="1:3" ht="12" customHeight="1">
      <c r="A112" s="51"/>
      <c r="B112" s="51"/>
      <c r="C112" s="53" t="s">
        <v>165</v>
      </c>
    </row>
    <row r="113" spans="1:3" ht="12" customHeight="1">
      <c r="A113" s="51"/>
      <c r="B113" s="51"/>
      <c r="C113" s="53" t="s">
        <v>166</v>
      </c>
    </row>
    <row r="114" spans="1:3" ht="12" customHeight="1">
      <c r="A114" s="51"/>
      <c r="B114" s="51"/>
      <c r="C114" s="53" t="s">
        <v>167</v>
      </c>
    </row>
    <row r="115" spans="1:3" ht="12" customHeight="1">
      <c r="A115" s="51"/>
      <c r="B115" s="51"/>
      <c r="C115" s="53" t="s">
        <v>168</v>
      </c>
    </row>
    <row r="116" spans="1:3" ht="12" customHeight="1">
      <c r="A116" s="51"/>
      <c r="B116" s="51"/>
      <c r="C116" s="53" t="s">
        <v>169</v>
      </c>
    </row>
    <row r="117" spans="1:3" ht="12" customHeight="1">
      <c r="A117" s="51"/>
      <c r="B117" s="51"/>
      <c r="C117" s="53" t="s">
        <v>170</v>
      </c>
    </row>
    <row r="118" spans="1:3" ht="12" customHeight="1">
      <c r="A118" s="51"/>
      <c r="B118" s="51"/>
      <c r="C118" s="53" t="s">
        <v>171</v>
      </c>
    </row>
    <row r="119" spans="1:3" ht="12" customHeight="1">
      <c r="A119" s="51"/>
      <c r="B119" s="51"/>
      <c r="C119" s="53" t="s">
        <v>172</v>
      </c>
    </row>
    <row r="120" spans="1:3" ht="47.25" customHeight="1">
      <c r="A120" s="48" t="s">
        <v>21</v>
      </c>
      <c r="B120" s="48" t="s">
        <v>173</v>
      </c>
      <c r="C120" s="50"/>
    </row>
    <row r="121" spans="1:3" ht="12" customHeight="1">
      <c r="A121" s="51"/>
      <c r="B121" s="51"/>
      <c r="C121" s="53" t="s">
        <v>174</v>
      </c>
    </row>
    <row r="122" spans="1:3" ht="12" customHeight="1">
      <c r="A122" s="51"/>
      <c r="B122" s="51"/>
      <c r="C122" s="53" t="s">
        <v>175</v>
      </c>
    </row>
    <row r="123" spans="1:3" ht="12" customHeight="1">
      <c r="A123" s="51"/>
      <c r="B123" s="51"/>
      <c r="C123" s="53" t="s">
        <v>176</v>
      </c>
    </row>
    <row r="124" spans="1:3" ht="12" customHeight="1">
      <c r="A124" s="51"/>
      <c r="B124" s="51"/>
      <c r="C124" s="53" t="s">
        <v>177</v>
      </c>
    </row>
    <row r="125" spans="1:3" ht="12" customHeight="1">
      <c r="A125" s="51"/>
      <c r="B125" s="51"/>
      <c r="C125" s="53" t="s">
        <v>178</v>
      </c>
    </row>
    <row r="126" spans="1:3" ht="12" customHeight="1">
      <c r="A126" s="51"/>
      <c r="B126" s="51"/>
      <c r="C126" s="53" t="s">
        <v>179</v>
      </c>
    </row>
    <row r="127" spans="1:3" ht="12" customHeight="1">
      <c r="A127" s="51"/>
      <c r="B127" s="51"/>
      <c r="C127" s="53" t="s">
        <v>180</v>
      </c>
    </row>
    <row r="128" spans="1:3" ht="12" customHeight="1">
      <c r="A128" s="51"/>
      <c r="B128" s="51"/>
      <c r="C128" s="53" t="s">
        <v>181</v>
      </c>
    </row>
    <row r="129" spans="1:3" ht="12" customHeight="1">
      <c r="A129" s="51"/>
      <c r="B129" s="51"/>
      <c r="C129" s="53" t="s">
        <v>182</v>
      </c>
    </row>
    <row r="130" spans="1:3" ht="12" customHeight="1">
      <c r="A130" s="51"/>
      <c r="B130" s="51"/>
      <c r="C130" s="53" t="s">
        <v>183</v>
      </c>
    </row>
    <row r="131" spans="1:3" ht="12" customHeight="1">
      <c r="A131" s="51"/>
      <c r="B131" s="51"/>
      <c r="C131" s="53" t="s">
        <v>184</v>
      </c>
    </row>
    <row r="132" spans="1:3" ht="12" customHeight="1">
      <c r="A132" s="51"/>
      <c r="B132" s="51"/>
      <c r="C132" s="53" t="s">
        <v>185</v>
      </c>
    </row>
    <row r="133" spans="1:3" ht="12" customHeight="1">
      <c r="A133" s="51"/>
      <c r="B133" s="51"/>
      <c r="C133" s="53" t="s">
        <v>186</v>
      </c>
    </row>
    <row r="134" spans="1:3" ht="12" customHeight="1">
      <c r="A134" s="51"/>
      <c r="B134" s="51"/>
      <c r="C134" s="53" t="s">
        <v>187</v>
      </c>
    </row>
    <row r="135" spans="1:3" ht="11.85" customHeight="1">
      <c r="A135" s="51"/>
      <c r="B135" s="51"/>
      <c r="C135" s="53" t="s">
        <v>188</v>
      </c>
    </row>
    <row r="136" spans="1:3" ht="12" customHeight="1">
      <c r="A136" s="51"/>
      <c r="B136" s="51"/>
      <c r="C136" s="53" t="s">
        <v>189</v>
      </c>
    </row>
    <row r="137" spans="1:3" ht="12" customHeight="1">
      <c r="A137" s="51"/>
      <c r="B137" s="51"/>
      <c r="C137" s="53" t="s">
        <v>190</v>
      </c>
    </row>
    <row r="138" spans="1:3" ht="12" customHeight="1">
      <c r="A138" s="51"/>
      <c r="B138" s="51"/>
      <c r="C138" s="53" t="s">
        <v>191</v>
      </c>
    </row>
    <row r="139" spans="1:3" ht="12" customHeight="1">
      <c r="A139" s="51"/>
      <c r="B139" s="51"/>
      <c r="C139" s="53" t="s">
        <v>192</v>
      </c>
    </row>
    <row r="140" spans="1:3" ht="12" customHeight="1">
      <c r="A140" s="51"/>
      <c r="B140" s="51"/>
      <c r="C140" s="53" t="s">
        <v>193</v>
      </c>
    </row>
    <row r="141" spans="1:3" ht="12" customHeight="1">
      <c r="A141" s="51"/>
      <c r="B141" s="51"/>
      <c r="C141" s="53" t="s">
        <v>194</v>
      </c>
    </row>
    <row r="142" spans="1:3" ht="12" customHeight="1">
      <c r="A142" s="51"/>
      <c r="B142" s="51"/>
      <c r="C142" s="53" t="s">
        <v>195</v>
      </c>
    </row>
    <row r="143" spans="1:3" ht="12" customHeight="1">
      <c r="A143" s="51"/>
      <c r="B143" s="51"/>
      <c r="C143" s="53" t="s">
        <v>196</v>
      </c>
    </row>
    <row r="144" spans="1:3" ht="12" customHeight="1">
      <c r="A144" s="51"/>
      <c r="B144" s="51"/>
      <c r="C144" s="53" t="s">
        <v>197</v>
      </c>
    </row>
    <row r="145" spans="1:3" ht="34.5" customHeight="1">
      <c r="A145" s="48" t="s">
        <v>21</v>
      </c>
      <c r="B145" s="48" t="s">
        <v>198</v>
      </c>
      <c r="C145" s="50"/>
    </row>
    <row r="146" spans="1:3" ht="12" customHeight="1">
      <c r="A146" s="51"/>
      <c r="B146" s="51"/>
      <c r="C146" s="53" t="s">
        <v>199</v>
      </c>
    </row>
    <row r="147" spans="1:3" ht="12" customHeight="1">
      <c r="A147" s="51"/>
      <c r="B147" s="51"/>
      <c r="C147" s="53" t="s">
        <v>200</v>
      </c>
    </row>
    <row r="148" spans="1:3" ht="12" customHeight="1">
      <c r="A148" s="51"/>
      <c r="B148" s="51"/>
      <c r="C148" s="53" t="s">
        <v>201</v>
      </c>
    </row>
    <row r="149" spans="1:3" ht="12" customHeight="1">
      <c r="A149" s="51"/>
      <c r="B149" s="51"/>
      <c r="C149" s="53" t="s">
        <v>202</v>
      </c>
    </row>
    <row r="150" spans="1:3" ht="12" customHeight="1">
      <c r="A150" s="51"/>
      <c r="B150" s="51"/>
      <c r="C150" s="53" t="s">
        <v>203</v>
      </c>
    </row>
    <row r="151" spans="1:3" ht="12" customHeight="1">
      <c r="A151" s="51"/>
      <c r="B151" s="51"/>
      <c r="C151" s="53" t="s">
        <v>204</v>
      </c>
    </row>
    <row r="152" spans="1:3" ht="12" customHeight="1">
      <c r="A152" s="51"/>
      <c r="B152" s="51"/>
      <c r="C152" s="53" t="s">
        <v>205</v>
      </c>
    </row>
    <row r="153" spans="1:3" ht="12" customHeight="1">
      <c r="A153" s="51"/>
      <c r="B153" s="51"/>
      <c r="C153" s="53" t="s">
        <v>206</v>
      </c>
    </row>
    <row r="154" spans="1:3" ht="12" customHeight="1">
      <c r="A154" s="51"/>
      <c r="B154" s="51"/>
      <c r="C154" s="53" t="s">
        <v>207</v>
      </c>
    </row>
    <row r="155" spans="1:3" ht="12" customHeight="1">
      <c r="A155" s="51"/>
      <c r="B155" s="51"/>
      <c r="C155" s="53" t="s">
        <v>208</v>
      </c>
    </row>
    <row r="156" spans="1:3" ht="12" customHeight="1">
      <c r="A156" s="51"/>
      <c r="B156" s="51"/>
      <c r="C156" s="53" t="s">
        <v>209</v>
      </c>
    </row>
    <row r="157" spans="1:3" ht="12" customHeight="1">
      <c r="A157" s="51"/>
      <c r="B157" s="51"/>
      <c r="C157" s="53" t="s">
        <v>210</v>
      </c>
    </row>
    <row r="158" spans="1:3" ht="12" customHeight="1">
      <c r="A158" s="51"/>
      <c r="B158" s="51"/>
      <c r="C158" s="53" t="s">
        <v>211</v>
      </c>
    </row>
    <row r="159" spans="1:3" ht="12" customHeight="1">
      <c r="A159" s="51"/>
      <c r="B159" s="51"/>
      <c r="C159" s="53" t="s">
        <v>212</v>
      </c>
    </row>
    <row r="160" spans="1:3" ht="12" customHeight="1">
      <c r="A160" s="51"/>
      <c r="B160" s="51"/>
      <c r="C160" s="53" t="s">
        <v>213</v>
      </c>
    </row>
    <row r="161" spans="1:3" ht="12" customHeight="1">
      <c r="A161" s="51"/>
      <c r="B161" s="51"/>
      <c r="C161" s="53" t="s">
        <v>214</v>
      </c>
    </row>
    <row r="162" spans="1:3" ht="12" customHeight="1">
      <c r="A162" s="51"/>
      <c r="B162" s="51"/>
      <c r="C162" s="53" t="s">
        <v>215</v>
      </c>
    </row>
    <row r="163" spans="1:3" ht="12" customHeight="1">
      <c r="A163" s="51"/>
      <c r="B163" s="51"/>
      <c r="C163" s="53" t="s">
        <v>216</v>
      </c>
    </row>
    <row r="164" spans="1:3" ht="12" customHeight="1">
      <c r="A164" s="51"/>
      <c r="B164" s="51"/>
      <c r="C164" s="53" t="s">
        <v>217</v>
      </c>
    </row>
    <row r="165" spans="1:3" ht="12" customHeight="1">
      <c r="A165" s="51"/>
      <c r="B165" s="51"/>
      <c r="C165" s="53" t="s">
        <v>218</v>
      </c>
    </row>
    <row r="166" spans="1:3" ht="12" customHeight="1">
      <c r="A166" s="51"/>
      <c r="B166" s="51"/>
      <c r="C166" s="53" t="s">
        <v>219</v>
      </c>
    </row>
    <row r="167" spans="1:3" ht="12" customHeight="1">
      <c r="A167" s="51"/>
      <c r="B167" s="51"/>
      <c r="C167" s="53" t="s">
        <v>220</v>
      </c>
    </row>
    <row r="168" spans="1:3" ht="12" customHeight="1">
      <c r="A168" s="51"/>
      <c r="B168" s="51"/>
      <c r="C168" s="53" t="s">
        <v>221</v>
      </c>
    </row>
    <row r="169" spans="1:3" ht="12" customHeight="1">
      <c r="A169" s="51"/>
      <c r="B169" s="51"/>
      <c r="C169" s="53" t="s">
        <v>222</v>
      </c>
    </row>
    <row r="170" spans="1:3" ht="12" customHeight="1">
      <c r="A170" s="51"/>
      <c r="B170" s="51"/>
      <c r="C170" s="53" t="s">
        <v>223</v>
      </c>
    </row>
    <row r="171" spans="1:3" ht="12" customHeight="1">
      <c r="A171" s="51"/>
      <c r="B171" s="51"/>
      <c r="C171" s="53" t="s">
        <v>224</v>
      </c>
    </row>
    <row r="172" spans="1:3" ht="12" customHeight="1">
      <c r="A172" s="51"/>
      <c r="B172" s="51"/>
      <c r="C172" s="53" t="s">
        <v>225</v>
      </c>
    </row>
    <row r="173" spans="1:3" ht="53.45" customHeight="1">
      <c r="A173" s="48" t="s">
        <v>21</v>
      </c>
      <c r="B173" s="48" t="s">
        <v>226</v>
      </c>
      <c r="C173" s="50"/>
    </row>
    <row r="174" spans="1:3" ht="12" customHeight="1">
      <c r="A174" s="51"/>
      <c r="B174" s="51"/>
      <c r="C174" s="53" t="s">
        <v>227</v>
      </c>
    </row>
    <row r="175" spans="1:3" ht="12" customHeight="1">
      <c r="A175" s="51"/>
      <c r="B175" s="51"/>
      <c r="C175" s="53" t="s">
        <v>228</v>
      </c>
    </row>
    <row r="176" spans="1:3" ht="12.2" customHeight="1">
      <c r="A176" s="51"/>
      <c r="B176" s="51"/>
      <c r="C176" s="53" t="s">
        <v>229</v>
      </c>
    </row>
    <row r="177" spans="1:3" ht="12" customHeight="1">
      <c r="A177" s="51"/>
      <c r="B177" s="51"/>
      <c r="C177" s="53" t="s">
        <v>230</v>
      </c>
    </row>
    <row r="178" spans="1:3" ht="12.2" customHeight="1">
      <c r="A178" s="51"/>
      <c r="B178" s="51"/>
      <c r="C178" s="53" t="s">
        <v>231</v>
      </c>
    </row>
    <row r="179" spans="1:3" ht="12" customHeight="1">
      <c r="A179" s="51"/>
      <c r="B179" s="51"/>
      <c r="C179" s="53" t="s">
        <v>232</v>
      </c>
    </row>
    <row r="180" spans="1:3" ht="12" customHeight="1">
      <c r="A180" s="51"/>
      <c r="B180" s="51"/>
      <c r="C180" s="53" t="s">
        <v>233</v>
      </c>
    </row>
    <row r="181" spans="1:3" ht="12.2" customHeight="1">
      <c r="A181" s="51"/>
      <c r="B181" s="51"/>
      <c r="C181" s="53" t="s">
        <v>234</v>
      </c>
    </row>
    <row r="182" spans="1:3" ht="12" customHeight="1">
      <c r="A182" s="51"/>
      <c r="B182" s="51"/>
      <c r="C182" s="53" t="s">
        <v>235</v>
      </c>
    </row>
    <row r="183" spans="1:3" ht="12" customHeight="1">
      <c r="A183" s="51"/>
      <c r="B183" s="51"/>
      <c r="C183" s="53" t="s">
        <v>236</v>
      </c>
    </row>
    <row r="184" spans="1:3" ht="12.2" customHeight="1">
      <c r="A184" s="51"/>
      <c r="B184" s="51"/>
      <c r="C184" s="53" t="s">
        <v>237</v>
      </c>
    </row>
    <row r="185" spans="1:3" ht="12" customHeight="1">
      <c r="A185" s="51"/>
      <c r="B185" s="51"/>
      <c r="C185" s="53" t="s">
        <v>238</v>
      </c>
    </row>
    <row r="186" spans="1:3" ht="12" customHeight="1">
      <c r="A186" s="51"/>
      <c r="B186" s="51"/>
      <c r="C186" s="53" t="s">
        <v>239</v>
      </c>
    </row>
    <row r="187" spans="1:3" ht="12" customHeight="1">
      <c r="A187" s="51"/>
      <c r="B187" s="51"/>
      <c r="C187" s="53" t="s">
        <v>240</v>
      </c>
    </row>
    <row r="188" spans="1:3" ht="12" customHeight="1">
      <c r="A188" s="51"/>
      <c r="B188" s="51"/>
      <c r="C188" s="53" t="s">
        <v>241</v>
      </c>
    </row>
    <row r="189" spans="1:3" ht="12" customHeight="1">
      <c r="A189" s="51"/>
      <c r="B189" s="51"/>
      <c r="C189" s="53" t="s">
        <v>242</v>
      </c>
    </row>
    <row r="190" spans="1:3" ht="12" customHeight="1">
      <c r="A190" s="51"/>
      <c r="B190" s="51"/>
      <c r="C190" s="53" t="s">
        <v>243</v>
      </c>
    </row>
    <row r="191" spans="1:3" ht="13.7" customHeight="1">
      <c r="A191" s="51"/>
      <c r="B191" s="51"/>
      <c r="C191" s="53" t="s">
        <v>244</v>
      </c>
    </row>
    <row r="192" spans="1:3" ht="12" customHeight="1">
      <c r="A192" s="51"/>
      <c r="B192" s="51"/>
      <c r="C192" s="53" t="s">
        <v>245</v>
      </c>
    </row>
    <row r="193" spans="1:3" ht="12" customHeight="1">
      <c r="A193" s="51"/>
      <c r="B193" s="51"/>
      <c r="C193" s="53" t="s">
        <v>246</v>
      </c>
    </row>
    <row r="194" spans="1:3" ht="12" customHeight="1">
      <c r="A194" s="51"/>
      <c r="B194" s="51"/>
      <c r="C194" s="53" t="s">
        <v>247</v>
      </c>
    </row>
    <row r="195" spans="1:3" ht="12" customHeight="1">
      <c r="A195" s="51"/>
      <c r="B195" s="51"/>
      <c r="C195" s="53" t="s">
        <v>248</v>
      </c>
    </row>
    <row r="196" spans="1:3" ht="12" customHeight="1">
      <c r="A196" s="51"/>
      <c r="B196" s="51"/>
      <c r="C196" s="53" t="s">
        <v>249</v>
      </c>
    </row>
    <row r="197" spans="1:3" ht="12" customHeight="1">
      <c r="A197" s="51"/>
      <c r="B197" s="51"/>
      <c r="C197" s="53" t="s">
        <v>250</v>
      </c>
    </row>
    <row r="198" spans="1:3" ht="12" customHeight="1">
      <c r="A198" s="51"/>
      <c r="B198" s="51"/>
      <c r="C198" s="53" t="s">
        <v>251</v>
      </c>
    </row>
    <row r="199" spans="1:3" ht="12" customHeight="1">
      <c r="A199" s="51"/>
      <c r="B199" s="51"/>
      <c r="C199" s="53" t="s">
        <v>252</v>
      </c>
    </row>
    <row r="200" spans="1:3" ht="12" customHeight="1">
      <c r="A200" s="51"/>
      <c r="B200" s="51"/>
      <c r="C200" s="53" t="s">
        <v>253</v>
      </c>
    </row>
    <row r="201" spans="1:3" ht="12" customHeight="1">
      <c r="A201" s="51"/>
      <c r="B201" s="51"/>
      <c r="C201" s="53" t="s">
        <v>254</v>
      </c>
    </row>
    <row r="202" spans="1:3" ht="12" customHeight="1">
      <c r="A202" s="51"/>
      <c r="B202" s="51"/>
      <c r="C202" s="53" t="s">
        <v>255</v>
      </c>
    </row>
    <row r="203" spans="1:3" ht="12" customHeight="1">
      <c r="A203" s="51"/>
      <c r="B203" s="51"/>
      <c r="C203" s="53" t="s">
        <v>256</v>
      </c>
    </row>
    <row r="204" spans="1:3" ht="12" customHeight="1">
      <c r="A204" s="51"/>
      <c r="B204" s="51"/>
      <c r="C204" s="53" t="s">
        <v>257</v>
      </c>
    </row>
    <row r="205" spans="1:3" ht="12" customHeight="1">
      <c r="A205" s="51"/>
      <c r="B205" s="51"/>
      <c r="C205" s="53" t="s">
        <v>258</v>
      </c>
    </row>
    <row r="206" spans="1:3" ht="12" customHeight="1">
      <c r="A206" s="51"/>
      <c r="B206" s="51"/>
      <c r="C206" s="53" t="s">
        <v>259</v>
      </c>
    </row>
    <row r="207" spans="1:3" ht="12" customHeight="1">
      <c r="A207" s="51"/>
      <c r="B207" s="51"/>
      <c r="C207" s="53" t="s">
        <v>260</v>
      </c>
    </row>
    <row r="208" spans="1:3" ht="12" customHeight="1">
      <c r="A208" s="51"/>
      <c r="B208" s="51"/>
      <c r="C208" s="53" t="s">
        <v>261</v>
      </c>
    </row>
    <row r="209" spans="1:3" ht="12" customHeight="1">
      <c r="A209" s="51"/>
      <c r="B209" s="51"/>
      <c r="C209" s="53" t="s">
        <v>262</v>
      </c>
    </row>
    <row r="210" spans="1:3" ht="12" customHeight="1">
      <c r="A210" s="51"/>
      <c r="B210" s="51"/>
      <c r="C210" s="53" t="s">
        <v>263</v>
      </c>
    </row>
    <row r="211" spans="1:3" ht="12" customHeight="1">
      <c r="A211" s="51"/>
      <c r="B211" s="51"/>
      <c r="C211" s="53" t="s">
        <v>264</v>
      </c>
    </row>
    <row r="212" spans="1:3" ht="12" customHeight="1">
      <c r="A212" s="51"/>
      <c r="B212" s="51"/>
      <c r="C212" s="53" t="s">
        <v>265</v>
      </c>
    </row>
    <row r="213" spans="1:3" ht="12" customHeight="1">
      <c r="A213" s="51"/>
      <c r="B213" s="51"/>
      <c r="C213" s="53" t="s">
        <v>266</v>
      </c>
    </row>
    <row r="214" spans="1:3" ht="12" customHeight="1">
      <c r="A214" s="51"/>
      <c r="B214" s="51"/>
      <c r="C214" s="53" t="s">
        <v>267</v>
      </c>
    </row>
    <row r="215" spans="1:3" ht="12" customHeight="1">
      <c r="A215" s="51"/>
      <c r="B215" s="51"/>
      <c r="C215" s="53" t="s">
        <v>268</v>
      </c>
    </row>
    <row r="216" spans="1:3" ht="12" customHeight="1">
      <c r="A216" s="51"/>
      <c r="B216" s="51"/>
      <c r="C216" s="53" t="s">
        <v>269</v>
      </c>
    </row>
    <row r="217" spans="1:3" ht="11.85" customHeight="1">
      <c r="A217" s="51"/>
      <c r="B217" s="51"/>
      <c r="C217" s="53" t="s">
        <v>270</v>
      </c>
    </row>
    <row r="218" spans="1:3" ht="12" customHeight="1">
      <c r="A218" s="51"/>
      <c r="B218" s="51"/>
      <c r="C218" s="53" t="s">
        <v>271</v>
      </c>
    </row>
    <row r="219" spans="1:3" ht="12" customHeight="1">
      <c r="A219" s="51"/>
      <c r="B219" s="51"/>
      <c r="C219" s="53" t="s">
        <v>272</v>
      </c>
    </row>
    <row r="220" spans="1:3" ht="12" customHeight="1">
      <c r="A220" s="51"/>
      <c r="B220" s="51"/>
      <c r="C220" s="53" t="s">
        <v>273</v>
      </c>
    </row>
    <row r="221" spans="1:3" ht="12" customHeight="1">
      <c r="A221" s="51"/>
      <c r="B221" s="51"/>
      <c r="C221" s="53" t="s">
        <v>274</v>
      </c>
    </row>
    <row r="222" spans="1:3" ht="12" customHeight="1">
      <c r="A222" s="51"/>
      <c r="B222" s="51"/>
      <c r="C222" s="53" t="s">
        <v>275</v>
      </c>
    </row>
    <row r="223" spans="1:3" ht="12" customHeight="1">
      <c r="A223" s="51"/>
      <c r="B223" s="51"/>
      <c r="C223" s="53" t="s">
        <v>276</v>
      </c>
    </row>
    <row r="224" spans="1:3" ht="12" customHeight="1">
      <c r="A224" s="51"/>
      <c r="B224" s="51"/>
      <c r="C224" s="53" t="s">
        <v>277</v>
      </c>
    </row>
    <row r="225" spans="1:3" ht="12" customHeight="1">
      <c r="A225" s="51"/>
      <c r="B225" s="51"/>
      <c r="C225" s="53" t="s">
        <v>278</v>
      </c>
    </row>
    <row r="226" spans="1:3" ht="12" customHeight="1">
      <c r="A226" s="51"/>
      <c r="B226" s="51"/>
      <c r="C226" s="53" t="s">
        <v>279</v>
      </c>
    </row>
    <row r="227" spans="1:3" ht="12" customHeight="1">
      <c r="A227" s="51"/>
      <c r="B227" s="51"/>
      <c r="C227" s="53" t="s">
        <v>280</v>
      </c>
    </row>
    <row r="228" spans="1:3" ht="12" customHeight="1">
      <c r="A228" s="51"/>
      <c r="B228" s="51"/>
      <c r="C228" s="53" t="s">
        <v>281</v>
      </c>
    </row>
    <row r="229" spans="1:3" ht="12" customHeight="1">
      <c r="A229" s="51"/>
      <c r="B229" s="51"/>
      <c r="C229" s="53" t="s">
        <v>282</v>
      </c>
    </row>
    <row r="230" spans="1:3" ht="12" customHeight="1">
      <c r="A230" s="51"/>
      <c r="B230" s="51"/>
      <c r="C230" s="53" t="s">
        <v>283</v>
      </c>
    </row>
    <row r="231" spans="1:3" ht="12" customHeight="1">
      <c r="A231" s="51"/>
      <c r="B231" s="51"/>
      <c r="C231" s="53" t="s">
        <v>284</v>
      </c>
    </row>
    <row r="232" spans="1:3" ht="12" customHeight="1">
      <c r="A232" s="51"/>
      <c r="B232" s="51"/>
      <c r="C232" s="53" t="s">
        <v>285</v>
      </c>
    </row>
    <row r="233" spans="1:3" ht="12" customHeight="1">
      <c r="A233" s="51"/>
      <c r="B233" s="51"/>
      <c r="C233" s="53" t="s">
        <v>286</v>
      </c>
    </row>
    <row r="234" spans="1:3" ht="12" customHeight="1">
      <c r="A234" s="51"/>
      <c r="B234" s="51"/>
      <c r="C234" s="53" t="s">
        <v>287</v>
      </c>
    </row>
    <row r="235" spans="1:3" ht="12" customHeight="1">
      <c r="A235" s="51"/>
      <c r="B235" s="51"/>
      <c r="C235" s="53" t="s">
        <v>288</v>
      </c>
    </row>
    <row r="236" spans="1:3" ht="12" customHeight="1">
      <c r="A236" s="51"/>
      <c r="B236" s="51"/>
      <c r="C236" s="53" t="s">
        <v>289</v>
      </c>
    </row>
    <row r="237" spans="1:3" ht="29.25" customHeight="1">
      <c r="A237" s="48" t="s">
        <v>21</v>
      </c>
      <c r="B237" s="48" t="s">
        <v>290</v>
      </c>
      <c r="C237" s="50"/>
    </row>
    <row r="238" spans="1:3" ht="12" customHeight="1">
      <c r="A238" s="51"/>
      <c r="B238" s="51"/>
      <c r="C238" s="53" t="s">
        <v>291</v>
      </c>
    </row>
    <row r="239" spans="1:3" ht="12" customHeight="1">
      <c r="A239" s="51"/>
      <c r="B239" s="51"/>
      <c r="C239" s="53" t="s">
        <v>292</v>
      </c>
    </row>
    <row r="240" spans="1:3" ht="12" customHeight="1">
      <c r="A240" s="51"/>
      <c r="B240" s="51"/>
      <c r="C240" s="53" t="s">
        <v>293</v>
      </c>
    </row>
    <row r="241" spans="1:3" ht="12" customHeight="1">
      <c r="A241" s="51"/>
      <c r="B241" s="51"/>
      <c r="C241" s="53" t="s">
        <v>294</v>
      </c>
    </row>
    <row r="242" spans="1:3" ht="12" customHeight="1">
      <c r="A242" s="51"/>
      <c r="B242" s="51"/>
      <c r="C242" s="53" t="s">
        <v>295</v>
      </c>
    </row>
    <row r="243" spans="1:3" ht="12" customHeight="1">
      <c r="A243" s="51"/>
      <c r="B243" s="51"/>
      <c r="C243" s="53" t="s">
        <v>296</v>
      </c>
    </row>
    <row r="244" spans="1:3" ht="12" customHeight="1">
      <c r="A244" s="51"/>
      <c r="B244" s="51"/>
      <c r="C244" s="53" t="s">
        <v>297</v>
      </c>
    </row>
    <row r="245" spans="1:3" ht="12" customHeight="1">
      <c r="A245" s="51"/>
      <c r="B245" s="51"/>
      <c r="C245" s="53" t="s">
        <v>298</v>
      </c>
    </row>
    <row r="246" spans="1:3" ht="12" customHeight="1">
      <c r="A246" s="51"/>
      <c r="B246" s="51"/>
      <c r="C246" s="53" t="s">
        <v>299</v>
      </c>
    </row>
    <row r="247" spans="1:3" ht="12" customHeight="1">
      <c r="A247" s="51"/>
      <c r="B247" s="51"/>
      <c r="C247" s="53" t="s">
        <v>300</v>
      </c>
    </row>
    <row r="248" spans="1:3" ht="40.15" customHeight="1">
      <c r="A248" s="48" t="s">
        <v>21</v>
      </c>
      <c r="B248" s="48" t="s">
        <v>301</v>
      </c>
      <c r="C248" s="50"/>
    </row>
    <row r="249" spans="1:3" ht="12" customHeight="1">
      <c r="A249" s="51"/>
      <c r="B249" s="51"/>
      <c r="C249" s="53" t="s">
        <v>302</v>
      </c>
    </row>
    <row r="250" spans="1:3" ht="12" customHeight="1">
      <c r="A250" s="51"/>
      <c r="B250" s="51"/>
      <c r="C250" s="53" t="s">
        <v>303</v>
      </c>
    </row>
    <row r="251" spans="1:3" ht="12" customHeight="1">
      <c r="A251" s="51"/>
      <c r="B251" s="51"/>
      <c r="C251" s="53" t="s">
        <v>304</v>
      </c>
    </row>
    <row r="252" spans="1:3" ht="12" customHeight="1">
      <c r="A252" s="51"/>
      <c r="B252" s="51"/>
      <c r="C252" s="53" t="s">
        <v>305</v>
      </c>
    </row>
    <row r="253" spans="1:3" ht="12" customHeight="1">
      <c r="A253" s="51"/>
      <c r="B253" s="51"/>
      <c r="C253" s="53" t="s">
        <v>306</v>
      </c>
    </row>
    <row r="254" spans="1:3" ht="12" customHeight="1">
      <c r="A254" s="51"/>
      <c r="B254" s="51"/>
      <c r="C254" s="53" t="s">
        <v>307</v>
      </c>
    </row>
    <row r="255" spans="1:3" ht="12" customHeight="1">
      <c r="A255" s="51"/>
      <c r="B255" s="51"/>
      <c r="C255" s="53" t="s">
        <v>308</v>
      </c>
    </row>
    <row r="256" spans="1:3" ht="23.45" customHeight="1">
      <c r="A256" s="51"/>
      <c r="B256" s="51"/>
      <c r="C256" s="54" t="s">
        <v>309</v>
      </c>
    </row>
    <row r="257" spans="1:3" ht="23.45" customHeight="1">
      <c r="A257" s="51"/>
      <c r="B257" s="51"/>
      <c r="C257" s="54" t="s">
        <v>310</v>
      </c>
    </row>
    <row r="258" spans="1:3" ht="23.45" customHeight="1">
      <c r="A258" s="51"/>
      <c r="B258" s="51"/>
      <c r="C258" s="53" t="s">
        <v>311</v>
      </c>
    </row>
    <row r="259" spans="1:3" ht="23.45" customHeight="1">
      <c r="A259" s="51"/>
      <c r="B259" s="51"/>
      <c r="C259" s="54" t="s">
        <v>312</v>
      </c>
    </row>
    <row r="260" spans="1:3" ht="23.45" customHeight="1">
      <c r="A260" s="51"/>
      <c r="B260" s="51"/>
      <c r="C260" s="54" t="s">
        <v>313</v>
      </c>
    </row>
    <row r="261" spans="1:3" ht="23.45" customHeight="1">
      <c r="A261" s="51"/>
      <c r="B261" s="51"/>
      <c r="C261" s="53" t="s">
        <v>314</v>
      </c>
    </row>
    <row r="262" spans="1:3" ht="23.45" customHeight="1">
      <c r="A262" s="51"/>
      <c r="B262" s="51"/>
      <c r="C262" s="54" t="s">
        <v>315</v>
      </c>
    </row>
    <row r="263" spans="1:3" ht="23.45" customHeight="1">
      <c r="A263" s="51"/>
      <c r="B263" s="51"/>
      <c r="C263" s="54" t="s">
        <v>316</v>
      </c>
    </row>
    <row r="264" spans="1:3" ht="23.45" customHeight="1">
      <c r="A264" s="51"/>
      <c r="B264" s="51"/>
      <c r="C264" s="54" t="s">
        <v>317</v>
      </c>
    </row>
    <row r="265" spans="1:3" ht="23.45" customHeight="1">
      <c r="A265" s="51"/>
      <c r="B265" s="51"/>
      <c r="C265" s="54" t="s">
        <v>318</v>
      </c>
    </row>
    <row r="266" spans="1:3" ht="23.45" customHeight="1">
      <c r="A266" s="51"/>
      <c r="B266" s="51"/>
      <c r="C266" s="54" t="s">
        <v>319</v>
      </c>
    </row>
    <row r="267" spans="1:3" ht="23.45" customHeight="1">
      <c r="A267" s="51"/>
      <c r="B267" s="51"/>
      <c r="C267" s="53" t="s">
        <v>320</v>
      </c>
    </row>
    <row r="268" spans="1:3" ht="23.45" customHeight="1">
      <c r="A268" s="51"/>
      <c r="B268" s="51"/>
      <c r="C268" s="54" t="s">
        <v>321</v>
      </c>
    </row>
    <row r="269" spans="1:3" ht="23.45" customHeight="1">
      <c r="A269" s="51"/>
      <c r="B269" s="51"/>
      <c r="C269" s="54" t="s">
        <v>322</v>
      </c>
    </row>
    <row r="270" spans="1:3" ht="12" customHeight="1">
      <c r="A270" s="51"/>
      <c r="B270" s="51"/>
      <c r="C270" s="53" t="s">
        <v>323</v>
      </c>
    </row>
    <row r="271" spans="1:3" ht="12" customHeight="1">
      <c r="A271" s="51"/>
      <c r="B271" s="51"/>
      <c r="C271" s="53" t="s">
        <v>324</v>
      </c>
    </row>
    <row r="272" spans="1:3" ht="12" customHeight="1">
      <c r="A272" s="51"/>
      <c r="B272" s="51"/>
      <c r="C272" s="53" t="s">
        <v>325</v>
      </c>
    </row>
    <row r="273" spans="1:3" ht="12" customHeight="1">
      <c r="A273" s="51"/>
      <c r="B273" s="51"/>
      <c r="C273" s="53" t="s">
        <v>326</v>
      </c>
    </row>
    <row r="274" spans="1:3" ht="12" customHeight="1">
      <c r="A274" s="51"/>
      <c r="B274" s="51"/>
      <c r="C274" s="53" t="s">
        <v>327</v>
      </c>
    </row>
    <row r="275" spans="1:3" ht="12" customHeight="1">
      <c r="A275" s="51"/>
      <c r="B275" s="51"/>
      <c r="C275" s="53" t="s">
        <v>328</v>
      </c>
    </row>
    <row r="276" spans="1:3" ht="12" customHeight="1">
      <c r="A276" s="51"/>
      <c r="B276" s="51"/>
      <c r="C276" s="53" t="s">
        <v>329</v>
      </c>
    </row>
    <row r="277" spans="1:3" ht="12" customHeight="1">
      <c r="A277" s="51"/>
      <c r="B277" s="51"/>
      <c r="C277" s="53" t="s">
        <v>330</v>
      </c>
    </row>
    <row r="278" spans="1:3" ht="12" customHeight="1">
      <c r="A278" s="51"/>
      <c r="B278" s="51"/>
      <c r="C278" s="53" t="s">
        <v>331</v>
      </c>
    </row>
    <row r="279" spans="1:3" ht="12" customHeight="1">
      <c r="A279" s="51"/>
      <c r="B279" s="51"/>
      <c r="C279" s="53" t="s">
        <v>332</v>
      </c>
    </row>
    <row r="280" spans="1:3" ht="12" customHeight="1">
      <c r="A280" s="51"/>
      <c r="B280" s="51"/>
      <c r="C280" s="53" t="s">
        <v>333</v>
      </c>
    </row>
    <row r="281" spans="1:3" ht="12" customHeight="1">
      <c r="A281" s="51"/>
      <c r="B281" s="51"/>
      <c r="C281" s="53" t="s">
        <v>334</v>
      </c>
    </row>
    <row r="282" spans="1:3" ht="12" customHeight="1">
      <c r="A282" s="51"/>
      <c r="B282" s="51"/>
      <c r="C282" s="53" t="s">
        <v>335</v>
      </c>
    </row>
    <row r="283" spans="1:3" ht="12" customHeight="1">
      <c r="A283" s="51"/>
      <c r="B283" s="51"/>
      <c r="C283" s="53" t="s">
        <v>336</v>
      </c>
    </row>
    <row r="284" spans="1:3" ht="12" customHeight="1">
      <c r="A284" s="51"/>
      <c r="B284" s="51"/>
      <c r="C284" s="53" t="s">
        <v>337</v>
      </c>
    </row>
    <row r="285" spans="1:3" ht="12" customHeight="1">
      <c r="A285" s="51"/>
      <c r="B285" s="51"/>
      <c r="C285" s="53" t="s">
        <v>338</v>
      </c>
    </row>
    <row r="286" spans="1:3" ht="12" customHeight="1">
      <c r="A286" s="51"/>
      <c r="B286" s="51"/>
      <c r="C286" s="53" t="s">
        <v>339</v>
      </c>
    </row>
    <row r="287" spans="1:3" ht="12" customHeight="1">
      <c r="A287" s="51"/>
      <c r="B287" s="51"/>
      <c r="C287" s="53" t="s">
        <v>340</v>
      </c>
    </row>
    <row r="288" spans="1:3" ht="12" customHeight="1">
      <c r="A288" s="51"/>
      <c r="B288" s="51"/>
      <c r="C288" s="53" t="s">
        <v>341</v>
      </c>
    </row>
    <row r="289" spans="1:3" ht="12" customHeight="1">
      <c r="A289" s="51"/>
      <c r="B289" s="51"/>
      <c r="C289" s="53" t="s">
        <v>342</v>
      </c>
    </row>
    <row r="290" spans="1:3" ht="12" customHeight="1">
      <c r="A290" s="51"/>
      <c r="B290" s="51"/>
      <c r="C290" s="53" t="s">
        <v>343</v>
      </c>
    </row>
    <row r="291" spans="1:3" ht="30.75" customHeight="1">
      <c r="A291" s="48" t="s">
        <v>21</v>
      </c>
      <c r="B291" s="48" t="s">
        <v>344</v>
      </c>
      <c r="C291" s="50"/>
    </row>
    <row r="292" spans="1:3" ht="11.85" customHeight="1">
      <c r="A292" s="51"/>
      <c r="B292" s="51"/>
      <c r="C292" s="53" t="s">
        <v>345</v>
      </c>
    </row>
    <row r="293" spans="1:3" ht="12" customHeight="1">
      <c r="A293" s="51"/>
      <c r="B293" s="51"/>
      <c r="C293" s="53" t="s">
        <v>346</v>
      </c>
    </row>
    <row r="294" spans="1:3" ht="12" customHeight="1">
      <c r="A294" s="51"/>
      <c r="B294" s="51"/>
      <c r="C294" s="53" t="s">
        <v>347</v>
      </c>
    </row>
    <row r="295" spans="1:3" ht="12" customHeight="1">
      <c r="A295" s="51"/>
      <c r="B295" s="51"/>
      <c r="C295" s="53" t="s">
        <v>348</v>
      </c>
    </row>
    <row r="296" spans="1:3" ht="12" customHeight="1">
      <c r="A296" s="51"/>
      <c r="B296" s="51"/>
      <c r="C296" s="53" t="s">
        <v>349</v>
      </c>
    </row>
    <row r="297" spans="1:3" ht="23.45" customHeight="1">
      <c r="A297" s="51"/>
      <c r="B297" s="51"/>
      <c r="C297" s="54" t="s">
        <v>350</v>
      </c>
    </row>
    <row r="298" spans="1:3" ht="23.45" customHeight="1">
      <c r="A298" s="51"/>
      <c r="B298" s="51"/>
      <c r="C298" s="54" t="s">
        <v>351</v>
      </c>
    </row>
    <row r="299" spans="1:3" ht="12" customHeight="1">
      <c r="A299" s="51"/>
      <c r="B299" s="51"/>
      <c r="C299" s="53" t="s">
        <v>352</v>
      </c>
    </row>
    <row r="300" spans="1:3" ht="23.45" customHeight="1">
      <c r="A300" s="51"/>
      <c r="B300" s="51"/>
      <c r="C300" s="54" t="s">
        <v>353</v>
      </c>
    </row>
    <row r="301" spans="1:3" ht="11.85" customHeight="1">
      <c r="A301" s="51"/>
      <c r="B301" s="51"/>
      <c r="C301" s="53" t="s">
        <v>354</v>
      </c>
    </row>
    <row r="302" spans="1:3" ht="23.45" customHeight="1">
      <c r="A302" s="51"/>
      <c r="B302" s="51"/>
      <c r="C302" s="54" t="s">
        <v>355</v>
      </c>
    </row>
    <row r="303" spans="1:3" ht="23.45" customHeight="1">
      <c r="A303" s="51"/>
      <c r="B303" s="51"/>
      <c r="C303" s="54" t="s">
        <v>356</v>
      </c>
    </row>
    <row r="304" spans="1:3" ht="12" customHeight="1">
      <c r="A304" s="51"/>
      <c r="B304" s="51"/>
      <c r="C304" s="53" t="s">
        <v>357</v>
      </c>
    </row>
    <row r="305" spans="1:3" ht="12" customHeight="1">
      <c r="A305" s="51"/>
      <c r="B305" s="51"/>
      <c r="C305" s="53" t="s">
        <v>358</v>
      </c>
    </row>
    <row r="306" spans="1:3" ht="12" customHeight="1">
      <c r="A306" s="51"/>
      <c r="B306" s="51"/>
      <c r="C306" s="53" t="s">
        <v>359</v>
      </c>
    </row>
    <row r="307" spans="1:3" ht="12" customHeight="1">
      <c r="A307" s="51"/>
      <c r="B307" s="51"/>
      <c r="C307" s="53" t="s">
        <v>360</v>
      </c>
    </row>
    <row r="308" spans="1:3" ht="12" customHeight="1">
      <c r="A308" s="51"/>
      <c r="B308" s="51"/>
      <c r="C308" s="53" t="s">
        <v>361</v>
      </c>
    </row>
    <row r="309" spans="1:3" ht="12" customHeight="1">
      <c r="A309" s="51"/>
      <c r="B309" s="51"/>
      <c r="C309" s="53" t="s">
        <v>362</v>
      </c>
    </row>
    <row r="310" spans="1:3" ht="12" customHeight="1">
      <c r="A310" s="51"/>
      <c r="B310" s="51"/>
      <c r="C310" s="53" t="s">
        <v>363</v>
      </c>
    </row>
    <row r="311" spans="1:3" ht="12" customHeight="1">
      <c r="A311" s="51"/>
      <c r="B311" s="51"/>
      <c r="C311" s="53" t="s">
        <v>364</v>
      </c>
    </row>
    <row r="312" spans="1:3" ht="12" customHeight="1">
      <c r="A312" s="51"/>
      <c r="B312" s="51"/>
      <c r="C312" s="53" t="s">
        <v>365</v>
      </c>
    </row>
    <row r="313" spans="1:3" ht="12" customHeight="1">
      <c r="A313" s="51"/>
      <c r="B313" s="51"/>
      <c r="C313" s="53" t="s">
        <v>366</v>
      </c>
    </row>
    <row r="314" spans="1:3" ht="12" customHeight="1">
      <c r="A314" s="51"/>
      <c r="B314" s="51"/>
      <c r="C314" s="53" t="s">
        <v>367</v>
      </c>
    </row>
    <row r="315" spans="1:3" ht="23.45" customHeight="1">
      <c r="A315" s="51"/>
      <c r="B315" s="51"/>
      <c r="C315" s="54" t="s">
        <v>368</v>
      </c>
    </row>
    <row r="316" spans="1:3" ht="23.45" customHeight="1">
      <c r="A316" s="51"/>
      <c r="B316" s="51"/>
      <c r="C316" s="54" t="s">
        <v>369</v>
      </c>
    </row>
    <row r="317" spans="1:3" ht="12" customHeight="1">
      <c r="A317" s="51"/>
      <c r="B317" s="51"/>
      <c r="C317" s="53" t="s">
        <v>370</v>
      </c>
    </row>
    <row r="318" spans="1:3" ht="12" customHeight="1">
      <c r="A318" s="51"/>
      <c r="B318" s="51"/>
      <c r="C318" s="53" t="s">
        <v>371</v>
      </c>
    </row>
    <row r="319" spans="1:3" ht="12" customHeight="1">
      <c r="A319" s="51"/>
      <c r="B319" s="51"/>
      <c r="C319" s="53" t="s">
        <v>372</v>
      </c>
    </row>
    <row r="320" spans="1:3" ht="42" customHeight="1">
      <c r="A320" s="48" t="s">
        <v>21</v>
      </c>
      <c r="B320" s="48" t="s">
        <v>373</v>
      </c>
      <c r="C320" s="50"/>
    </row>
    <row r="321" spans="1:3" ht="13.9" customHeight="1">
      <c r="A321" s="51"/>
      <c r="B321" s="51"/>
      <c r="C321" s="53" t="s">
        <v>374</v>
      </c>
    </row>
    <row r="322" spans="1:3" ht="13.7" customHeight="1">
      <c r="A322" s="51"/>
      <c r="B322" s="51"/>
      <c r="C322" s="53" t="s">
        <v>375</v>
      </c>
    </row>
    <row r="323" spans="1:3" ht="13.7" customHeight="1">
      <c r="A323" s="51"/>
      <c r="B323" s="51"/>
      <c r="C323" s="53" t="s">
        <v>376</v>
      </c>
    </row>
    <row r="324" spans="1:3" ht="13.9" customHeight="1">
      <c r="A324" s="51"/>
      <c r="B324" s="51"/>
      <c r="C324" s="53" t="s">
        <v>377</v>
      </c>
    </row>
    <row r="325" spans="1:3" ht="13.7" customHeight="1">
      <c r="A325" s="51"/>
      <c r="B325" s="51"/>
      <c r="C325" s="53" t="s">
        <v>378</v>
      </c>
    </row>
    <row r="326" spans="1:3" ht="13.7" customHeight="1">
      <c r="A326" s="51"/>
      <c r="B326" s="51"/>
      <c r="C326" s="53" t="s">
        <v>379</v>
      </c>
    </row>
    <row r="327" spans="1:3" ht="13.9" customHeight="1">
      <c r="A327" s="51"/>
      <c r="B327" s="51"/>
      <c r="C327" s="53" t="s">
        <v>380</v>
      </c>
    </row>
    <row r="328" spans="1:3" ht="13.7" customHeight="1">
      <c r="A328" s="51"/>
      <c r="B328" s="51"/>
      <c r="C328" s="53" t="s">
        <v>381</v>
      </c>
    </row>
    <row r="329" spans="1:3" ht="13.9" customHeight="1">
      <c r="A329" s="51"/>
      <c r="B329" s="51"/>
      <c r="C329" s="53" t="s">
        <v>382</v>
      </c>
    </row>
    <row r="330" spans="1:3" ht="13.7" customHeight="1">
      <c r="A330" s="51"/>
      <c r="B330" s="51"/>
      <c r="C330" s="53" t="s">
        <v>383</v>
      </c>
    </row>
    <row r="331" spans="1:3" ht="13.7" customHeight="1">
      <c r="A331" s="51"/>
      <c r="B331" s="51"/>
      <c r="C331" s="53" t="s">
        <v>384</v>
      </c>
    </row>
    <row r="332" spans="1:3" ht="13.9" customHeight="1">
      <c r="A332" s="51"/>
      <c r="B332" s="51"/>
      <c r="C332" s="53" t="s">
        <v>385</v>
      </c>
    </row>
    <row r="333" spans="1:3" ht="13.7" customHeight="1">
      <c r="A333" s="51"/>
      <c r="B333" s="51"/>
      <c r="C333" s="53" t="s">
        <v>386</v>
      </c>
    </row>
    <row r="334" spans="1:3" ht="13.7" customHeight="1">
      <c r="A334" s="51"/>
      <c r="B334" s="51"/>
      <c r="C334" s="53" t="s">
        <v>387</v>
      </c>
    </row>
    <row r="335" spans="1:3" ht="12" customHeight="1">
      <c r="A335" s="51"/>
      <c r="B335" s="51"/>
      <c r="C335" s="53" t="s">
        <v>388</v>
      </c>
    </row>
    <row r="336" spans="1:3" ht="12" customHeight="1">
      <c r="A336" s="51"/>
      <c r="B336" s="51"/>
      <c r="C336" s="53" t="s">
        <v>389</v>
      </c>
    </row>
    <row r="337" spans="1:3" ht="12" customHeight="1">
      <c r="A337" s="51"/>
      <c r="B337" s="51"/>
      <c r="C337" s="53" t="s">
        <v>390</v>
      </c>
    </row>
    <row r="338" spans="1:3" ht="12" customHeight="1">
      <c r="A338" s="51"/>
      <c r="B338" s="51"/>
      <c r="C338" s="53" t="s">
        <v>391</v>
      </c>
    </row>
    <row r="339" spans="1:3" ht="12" customHeight="1">
      <c r="A339" s="51"/>
      <c r="B339" s="51"/>
      <c r="C339" s="53" t="s">
        <v>392</v>
      </c>
    </row>
    <row r="340" spans="1:3" ht="12" customHeight="1">
      <c r="A340" s="51"/>
      <c r="B340" s="51"/>
      <c r="C340" s="53" t="s">
        <v>393</v>
      </c>
    </row>
    <row r="341" spans="1:3" ht="12" customHeight="1">
      <c r="A341" s="51"/>
      <c r="B341" s="51"/>
      <c r="C341" s="53" t="s">
        <v>394</v>
      </c>
    </row>
    <row r="342" spans="1:3" ht="12" customHeight="1">
      <c r="A342" s="51"/>
      <c r="B342" s="51"/>
      <c r="C342" s="53" t="s">
        <v>395</v>
      </c>
    </row>
    <row r="343" spans="1:3" ht="12" customHeight="1">
      <c r="A343" s="51"/>
      <c r="B343" s="51"/>
      <c r="C343" s="53" t="s">
        <v>396</v>
      </c>
    </row>
    <row r="344" spans="1:3" ht="12" customHeight="1">
      <c r="A344" s="51"/>
      <c r="B344" s="51"/>
      <c r="C344" s="53" t="s">
        <v>397</v>
      </c>
    </row>
    <row r="345" spans="1:3" ht="31.5" customHeight="1">
      <c r="A345" s="48" t="s">
        <v>21</v>
      </c>
      <c r="B345" s="48" t="s">
        <v>398</v>
      </c>
      <c r="C345" s="50"/>
    </row>
    <row r="346" spans="1:3" ht="28.9" customHeight="1">
      <c r="A346" s="51"/>
      <c r="B346" s="51"/>
      <c r="C346" s="53" t="s">
        <v>399</v>
      </c>
    </row>
    <row r="347" spans="1:3" ht="13.7" customHeight="1">
      <c r="A347" s="51"/>
      <c r="B347" s="51"/>
      <c r="C347" s="53" t="s">
        <v>400</v>
      </c>
    </row>
    <row r="348" spans="1:3" ht="13.9" customHeight="1">
      <c r="A348" s="51"/>
      <c r="B348" s="51"/>
      <c r="C348" s="53" t="s">
        <v>401</v>
      </c>
    </row>
    <row r="349" spans="1:3" ht="26.85" customHeight="1">
      <c r="A349" s="51"/>
      <c r="B349" s="51"/>
      <c r="C349" s="54" t="s">
        <v>402</v>
      </c>
    </row>
    <row r="350" spans="1:3" ht="27" customHeight="1">
      <c r="A350" s="51"/>
      <c r="B350" s="51"/>
      <c r="C350" s="54" t="s">
        <v>403</v>
      </c>
    </row>
    <row r="351" spans="1:3" ht="13.7" customHeight="1">
      <c r="A351" s="51"/>
      <c r="B351" s="51"/>
      <c r="C351" s="53" t="s">
        <v>404</v>
      </c>
    </row>
    <row r="352" spans="1:3" ht="12" customHeight="1">
      <c r="A352" s="51"/>
      <c r="B352" s="51"/>
      <c r="C352" s="53" t="s">
        <v>405</v>
      </c>
    </row>
    <row r="353" spans="1:3" ht="12" customHeight="1">
      <c r="A353" s="51"/>
      <c r="B353" s="51"/>
      <c r="C353" s="53" t="s">
        <v>406</v>
      </c>
    </row>
    <row r="354" spans="1:3" ht="12" customHeight="1">
      <c r="A354" s="51"/>
      <c r="B354" s="51"/>
      <c r="C354" s="53" t="s">
        <v>407</v>
      </c>
    </row>
    <row r="355" spans="1:3" ht="12" customHeight="1">
      <c r="A355" s="51"/>
      <c r="B355" s="51"/>
      <c r="C355" s="53" t="s">
        <v>408</v>
      </c>
    </row>
    <row r="356" spans="1:3" ht="12" customHeight="1">
      <c r="A356" s="51"/>
      <c r="B356" s="51"/>
      <c r="C356" s="53" t="s">
        <v>409</v>
      </c>
    </row>
    <row r="357" spans="1:3" ht="12" customHeight="1">
      <c r="A357" s="51"/>
      <c r="B357" s="51"/>
      <c r="C357" s="53" t="s">
        <v>410</v>
      </c>
    </row>
    <row r="358" spans="1:3" ht="12" customHeight="1">
      <c r="A358" s="51"/>
      <c r="B358" s="51"/>
      <c r="C358" s="53" t="s">
        <v>411</v>
      </c>
    </row>
    <row r="359" spans="1:3" ht="12" customHeight="1">
      <c r="A359" s="51"/>
      <c r="B359" s="51"/>
      <c r="C359" s="53" t="s">
        <v>412</v>
      </c>
    </row>
    <row r="360" spans="1:3" ht="12" customHeight="1">
      <c r="A360" s="51"/>
      <c r="B360" s="51"/>
      <c r="C360" s="53" t="s">
        <v>413</v>
      </c>
    </row>
    <row r="361" spans="1:3" ht="12" customHeight="1">
      <c r="A361" s="51"/>
      <c r="B361" s="51"/>
      <c r="C361" s="53" t="s">
        <v>414</v>
      </c>
    </row>
    <row r="362" spans="1:3" ht="23.45" customHeight="1">
      <c r="A362" s="51"/>
      <c r="B362" s="51"/>
      <c r="C362" s="54" t="s">
        <v>415</v>
      </c>
    </row>
    <row r="363" spans="1:3" ht="23.45" customHeight="1">
      <c r="A363" s="51"/>
      <c r="B363" s="51"/>
      <c r="C363" s="54" t="s">
        <v>416</v>
      </c>
    </row>
    <row r="364" spans="1:3" ht="23.45" customHeight="1">
      <c r="A364" s="51"/>
      <c r="B364" s="51"/>
      <c r="C364" s="54" t="s">
        <v>417</v>
      </c>
    </row>
    <row r="365" spans="1:3" ht="12" customHeight="1">
      <c r="A365" s="51"/>
      <c r="B365" s="51"/>
      <c r="C365" s="53" t="s">
        <v>418</v>
      </c>
    </row>
    <row r="366" spans="1:3" ht="47.25" customHeight="1">
      <c r="A366" s="48" t="s">
        <v>30</v>
      </c>
      <c r="B366" s="48" t="s">
        <v>419</v>
      </c>
      <c r="C366" s="50"/>
    </row>
    <row r="367" spans="1:3" ht="12" customHeight="1">
      <c r="A367" s="51"/>
      <c r="B367" s="51"/>
      <c r="C367" s="53" t="s">
        <v>420</v>
      </c>
    </row>
    <row r="368" spans="1:3" ht="12" customHeight="1">
      <c r="A368" s="51"/>
      <c r="B368" s="51"/>
      <c r="C368" s="53" t="s">
        <v>421</v>
      </c>
    </row>
    <row r="369" spans="1:3" ht="12" customHeight="1">
      <c r="A369" s="51"/>
      <c r="B369" s="51"/>
      <c r="C369" s="53" t="s">
        <v>422</v>
      </c>
    </row>
    <row r="370" spans="1:3" ht="12" customHeight="1">
      <c r="A370" s="51"/>
      <c r="B370" s="51"/>
      <c r="C370" s="53" t="s">
        <v>423</v>
      </c>
    </row>
    <row r="371" spans="1:3" ht="12" customHeight="1">
      <c r="A371" s="51"/>
      <c r="B371" s="51"/>
      <c r="C371" s="53" t="s">
        <v>424</v>
      </c>
    </row>
    <row r="372" spans="1:3" ht="12" customHeight="1">
      <c r="A372" s="51"/>
      <c r="B372" s="51"/>
      <c r="C372" s="53" t="s">
        <v>425</v>
      </c>
    </row>
    <row r="373" spans="1:3" ht="12" customHeight="1">
      <c r="A373" s="51"/>
      <c r="B373" s="51"/>
      <c r="C373" s="53" t="s">
        <v>426</v>
      </c>
    </row>
    <row r="374" spans="1:3" ht="12" customHeight="1">
      <c r="A374" s="51"/>
      <c r="B374" s="51"/>
      <c r="C374" s="53" t="s">
        <v>427</v>
      </c>
    </row>
    <row r="375" spans="1:3" ht="12" customHeight="1">
      <c r="A375" s="51"/>
      <c r="B375" s="51"/>
      <c r="C375" s="53" t="s">
        <v>428</v>
      </c>
    </row>
    <row r="376" spans="1:3" ht="12" customHeight="1">
      <c r="A376" s="51"/>
      <c r="B376" s="51"/>
      <c r="C376" s="53" t="s">
        <v>429</v>
      </c>
    </row>
    <row r="377" spans="1:3" ht="12" customHeight="1">
      <c r="A377" s="51"/>
      <c r="B377" s="51"/>
      <c r="C377" s="53" t="s">
        <v>430</v>
      </c>
    </row>
    <row r="378" spans="1:3" ht="12" customHeight="1">
      <c r="A378" s="51"/>
      <c r="B378" s="51"/>
      <c r="C378" s="53" t="s">
        <v>431</v>
      </c>
    </row>
    <row r="379" spans="1:3" ht="12" customHeight="1">
      <c r="A379" s="51"/>
      <c r="B379" s="51"/>
      <c r="C379" s="53" t="s">
        <v>432</v>
      </c>
    </row>
    <row r="380" spans="1:3" ht="12" customHeight="1">
      <c r="A380" s="51"/>
      <c r="B380" s="51"/>
      <c r="C380" s="53" t="s">
        <v>433</v>
      </c>
    </row>
    <row r="381" spans="1:3" ht="12" customHeight="1">
      <c r="A381" s="51"/>
      <c r="B381" s="51"/>
      <c r="C381" s="53" t="s">
        <v>434</v>
      </c>
    </row>
    <row r="382" spans="1:3" ht="12" customHeight="1">
      <c r="A382" s="51"/>
      <c r="B382" s="51"/>
      <c r="C382" s="53" t="s">
        <v>435</v>
      </c>
    </row>
    <row r="383" spans="1:3" ht="12" customHeight="1">
      <c r="A383" s="51"/>
      <c r="B383" s="51"/>
      <c r="C383" s="53" t="s">
        <v>436</v>
      </c>
    </row>
    <row r="384" spans="1:3" ht="12" customHeight="1">
      <c r="A384" s="51"/>
      <c r="B384" s="51"/>
      <c r="C384" s="53" t="s">
        <v>437</v>
      </c>
    </row>
    <row r="385" spans="1:3" ht="12" customHeight="1">
      <c r="A385" s="51"/>
      <c r="B385" s="51"/>
      <c r="C385" s="53" t="s">
        <v>438</v>
      </c>
    </row>
    <row r="386" spans="1:3" ht="12" customHeight="1">
      <c r="A386" s="51"/>
      <c r="B386" s="51"/>
      <c r="C386" s="53" t="s">
        <v>439</v>
      </c>
    </row>
    <row r="387" spans="1:3" ht="12" customHeight="1">
      <c r="A387" s="51"/>
      <c r="B387" s="51"/>
      <c r="C387" s="53" t="s">
        <v>440</v>
      </c>
    </row>
    <row r="388" spans="1:3" ht="12" customHeight="1">
      <c r="A388" s="51"/>
      <c r="B388" s="51"/>
      <c r="C388" s="55" t="s">
        <v>441</v>
      </c>
    </row>
    <row r="389" spans="1:3" ht="12" customHeight="1">
      <c r="A389" s="51"/>
      <c r="B389" s="51"/>
      <c r="C389" s="55" t="s">
        <v>442</v>
      </c>
    </row>
    <row r="390" spans="1:3" ht="12" customHeight="1">
      <c r="A390" s="51"/>
      <c r="B390" s="51"/>
      <c r="C390" s="55" t="s">
        <v>443</v>
      </c>
    </row>
    <row r="391" spans="1:3" ht="12" customHeight="1">
      <c r="A391" s="51"/>
      <c r="B391" s="51"/>
      <c r="C391" s="55" t="s">
        <v>444</v>
      </c>
    </row>
    <row r="392" spans="1:3" ht="12" customHeight="1">
      <c r="A392" s="51"/>
      <c r="B392" s="51"/>
      <c r="C392" s="55" t="s">
        <v>445</v>
      </c>
    </row>
    <row r="393" spans="1:3" ht="12" customHeight="1">
      <c r="A393" s="51"/>
      <c r="B393" s="51"/>
      <c r="C393" s="55" t="s">
        <v>446</v>
      </c>
    </row>
    <row r="394" spans="1:3" ht="12" customHeight="1">
      <c r="A394" s="51"/>
      <c r="B394" s="51"/>
      <c r="C394" s="55" t="s">
        <v>447</v>
      </c>
    </row>
    <row r="395" spans="1:3" ht="12" customHeight="1">
      <c r="A395" s="51"/>
      <c r="B395" s="51"/>
      <c r="C395" s="55" t="s">
        <v>448</v>
      </c>
    </row>
    <row r="396" spans="1:3" ht="12" customHeight="1">
      <c r="A396" s="51"/>
      <c r="B396" s="51"/>
      <c r="C396" s="55" t="s">
        <v>449</v>
      </c>
    </row>
    <row r="397" spans="1:3" ht="12" customHeight="1">
      <c r="A397" s="51"/>
      <c r="B397" s="51"/>
      <c r="C397" s="55" t="s">
        <v>450</v>
      </c>
    </row>
    <row r="398" spans="1:3" ht="12" customHeight="1">
      <c r="A398" s="51"/>
      <c r="B398" s="51"/>
      <c r="C398" s="55" t="s">
        <v>451</v>
      </c>
    </row>
    <row r="399" spans="1:3" ht="12" customHeight="1">
      <c r="A399" s="51"/>
      <c r="B399" s="51"/>
      <c r="C399" s="55" t="s">
        <v>452</v>
      </c>
    </row>
    <row r="400" spans="1:3" ht="12" customHeight="1">
      <c r="A400" s="51"/>
      <c r="B400" s="51"/>
      <c r="C400" s="55" t="s">
        <v>453</v>
      </c>
    </row>
    <row r="401" spans="1:3" ht="12" customHeight="1">
      <c r="A401" s="51"/>
      <c r="B401" s="51"/>
      <c r="C401" s="55" t="s">
        <v>454</v>
      </c>
    </row>
    <row r="402" spans="1:3" ht="12.75" customHeight="1">
      <c r="A402" s="51"/>
      <c r="B402" s="51"/>
      <c r="C402" s="55" t="s">
        <v>455</v>
      </c>
    </row>
    <row r="403" spans="1:3" ht="44.25" customHeight="1">
      <c r="A403" s="48" t="s">
        <v>46</v>
      </c>
      <c r="B403" s="48" t="s">
        <v>456</v>
      </c>
      <c r="C403" s="56"/>
    </row>
    <row r="404" spans="1:3" ht="12.75" customHeight="1">
      <c r="A404" s="51"/>
      <c r="B404" s="51"/>
      <c r="C404" s="55" t="s">
        <v>457</v>
      </c>
    </row>
    <row r="405" spans="1:3" ht="12" customHeight="1">
      <c r="A405" s="51"/>
      <c r="B405" s="51"/>
      <c r="C405" s="55" t="s">
        <v>458</v>
      </c>
    </row>
    <row r="406" spans="1:3" ht="12" customHeight="1">
      <c r="A406" s="51"/>
      <c r="B406" s="51"/>
      <c r="C406" s="55" t="s">
        <v>459</v>
      </c>
    </row>
    <row r="407" spans="1:3" ht="12" customHeight="1">
      <c r="A407" s="51"/>
      <c r="B407" s="51"/>
      <c r="C407" s="55" t="s">
        <v>460</v>
      </c>
    </row>
    <row r="408" spans="1:3" ht="12" customHeight="1">
      <c r="A408" s="51"/>
      <c r="B408" s="51"/>
      <c r="C408" s="55" t="s">
        <v>461</v>
      </c>
    </row>
    <row r="409" spans="1:3" ht="12" customHeight="1">
      <c r="A409" s="51"/>
      <c r="B409" s="51"/>
      <c r="C409" s="55" t="s">
        <v>462</v>
      </c>
    </row>
    <row r="410" spans="1:3" ht="12" customHeight="1">
      <c r="A410" s="51"/>
      <c r="B410" s="51"/>
      <c r="C410" s="55" t="s">
        <v>463</v>
      </c>
    </row>
    <row r="411" spans="1:3" ht="12" customHeight="1">
      <c r="A411" s="51"/>
      <c r="B411" s="51"/>
      <c r="C411" s="55" t="s">
        <v>464</v>
      </c>
    </row>
    <row r="412" spans="1:3" ht="12" customHeight="1">
      <c r="A412" s="51"/>
      <c r="B412" s="51"/>
      <c r="C412" s="55" t="s">
        <v>465</v>
      </c>
    </row>
    <row r="413" spans="1:3" ht="12" customHeight="1">
      <c r="A413" s="51"/>
      <c r="B413" s="51"/>
      <c r="C413" s="55" t="s">
        <v>466</v>
      </c>
    </row>
    <row r="414" spans="1:3" ht="12" customHeight="1">
      <c r="A414" s="51"/>
      <c r="B414" s="51"/>
      <c r="C414" s="55" t="s">
        <v>467</v>
      </c>
    </row>
    <row r="415" spans="1:3" ht="12" customHeight="1">
      <c r="A415" s="51"/>
      <c r="B415" s="51"/>
      <c r="C415" s="55" t="s">
        <v>468</v>
      </c>
    </row>
    <row r="416" spans="1:3" ht="12" customHeight="1">
      <c r="A416" s="51"/>
      <c r="B416" s="51"/>
      <c r="C416" s="55" t="s">
        <v>469</v>
      </c>
    </row>
    <row r="417" spans="1:3" ht="12" customHeight="1">
      <c r="A417" s="51"/>
      <c r="B417" s="51"/>
      <c r="C417" s="55" t="s">
        <v>470</v>
      </c>
    </row>
    <row r="418" spans="1:3" ht="12" customHeight="1">
      <c r="A418" s="51"/>
      <c r="B418" s="51"/>
      <c r="C418" s="55" t="s">
        <v>471</v>
      </c>
    </row>
    <row r="419" spans="1:3" ht="12" customHeight="1">
      <c r="A419" s="51"/>
      <c r="B419" s="51"/>
      <c r="C419" s="55" t="s">
        <v>472</v>
      </c>
    </row>
    <row r="420" spans="1:3" ht="12" customHeight="1">
      <c r="A420" s="51"/>
      <c r="B420" s="51"/>
      <c r="C420" s="55" t="s">
        <v>473</v>
      </c>
    </row>
    <row r="421" spans="1:3" ht="12" customHeight="1">
      <c r="A421" s="51"/>
      <c r="B421" s="51"/>
      <c r="C421" s="55" t="s">
        <v>474</v>
      </c>
    </row>
    <row r="422" spans="1:3" ht="12" customHeight="1">
      <c r="A422" s="51"/>
      <c r="B422" s="51"/>
      <c r="C422" s="55" t="s">
        <v>475</v>
      </c>
    </row>
    <row r="423" spans="1:3" ht="12" customHeight="1">
      <c r="A423" s="51"/>
      <c r="B423" s="51"/>
      <c r="C423" s="55" t="s">
        <v>476</v>
      </c>
    </row>
    <row r="424" spans="1:3" ht="12" customHeight="1">
      <c r="A424" s="51"/>
      <c r="B424" s="51"/>
      <c r="C424" s="55" t="s">
        <v>477</v>
      </c>
    </row>
    <row r="425" spans="1:3" ht="12" customHeight="1">
      <c r="A425" s="51"/>
      <c r="B425" s="51"/>
      <c r="C425" s="55" t="s">
        <v>478</v>
      </c>
    </row>
    <row r="426" spans="1:3" ht="12" customHeight="1">
      <c r="A426" s="51"/>
      <c r="B426" s="51"/>
      <c r="C426" s="55" t="s">
        <v>479</v>
      </c>
    </row>
    <row r="427" spans="1:3" ht="12" customHeight="1">
      <c r="A427" s="51"/>
      <c r="B427" s="51"/>
      <c r="C427" s="55" t="s">
        <v>480</v>
      </c>
    </row>
    <row r="428" spans="1:3" ht="12" customHeight="1">
      <c r="A428" s="51"/>
      <c r="B428" s="51"/>
      <c r="C428" s="55" t="s">
        <v>481</v>
      </c>
    </row>
    <row r="429" spans="1:3" ht="12" customHeight="1">
      <c r="A429" s="51"/>
      <c r="B429" s="51"/>
      <c r="C429" s="55" t="s">
        <v>482</v>
      </c>
    </row>
    <row r="430" spans="1:3" ht="12" customHeight="1">
      <c r="A430" s="51"/>
      <c r="B430" s="51"/>
      <c r="C430" s="55" t="s">
        <v>483</v>
      </c>
    </row>
    <row r="431" spans="1:3" ht="12" customHeight="1">
      <c r="A431" s="51"/>
      <c r="B431" s="51"/>
      <c r="C431" s="55" t="s">
        <v>484</v>
      </c>
    </row>
    <row r="432" spans="1:3" ht="12" customHeight="1">
      <c r="A432" s="51"/>
      <c r="B432" s="51"/>
      <c r="C432" s="55" t="s">
        <v>485</v>
      </c>
    </row>
    <row r="433" spans="1:3" ht="12" customHeight="1">
      <c r="A433" s="51"/>
      <c r="B433" s="51"/>
      <c r="C433" s="55" t="s">
        <v>486</v>
      </c>
    </row>
    <row r="434" spans="1:3" ht="12" customHeight="1">
      <c r="A434" s="51"/>
      <c r="B434" s="51"/>
      <c r="C434" s="55" t="s">
        <v>487</v>
      </c>
    </row>
    <row r="435" spans="1:3" ht="12" customHeight="1">
      <c r="A435" s="51"/>
      <c r="B435" s="51"/>
      <c r="C435" s="55" t="s">
        <v>488</v>
      </c>
    </row>
    <row r="436" spans="1:3" ht="12" customHeight="1">
      <c r="A436" s="51"/>
      <c r="B436" s="51"/>
      <c r="C436" s="55" t="s">
        <v>489</v>
      </c>
    </row>
    <row r="437" spans="1:3" ht="11.85" customHeight="1">
      <c r="A437" s="51"/>
      <c r="B437" s="51"/>
      <c r="C437" s="55" t="s">
        <v>490</v>
      </c>
    </row>
    <row r="438" spans="1:3" ht="12" customHeight="1">
      <c r="A438" s="51"/>
      <c r="B438" s="51"/>
      <c r="C438" s="55" t="s">
        <v>491</v>
      </c>
    </row>
    <row r="439" spans="1:3" ht="12" customHeight="1">
      <c r="A439" s="51"/>
      <c r="B439" s="51"/>
      <c r="C439" s="55" t="s">
        <v>492</v>
      </c>
    </row>
    <row r="440" spans="1:3" ht="12" customHeight="1">
      <c r="A440" s="51"/>
      <c r="B440" s="51"/>
      <c r="C440" s="55" t="s">
        <v>493</v>
      </c>
    </row>
    <row r="441" spans="1:3" ht="12" customHeight="1">
      <c r="A441" s="51"/>
      <c r="B441" s="51"/>
      <c r="C441" s="55" t="s">
        <v>494</v>
      </c>
    </row>
    <row r="442" spans="1:3" ht="12" customHeight="1">
      <c r="A442" s="51"/>
      <c r="B442" s="51"/>
      <c r="C442" s="55" t="s">
        <v>495</v>
      </c>
    </row>
    <row r="443" spans="1:3" ht="12" customHeight="1">
      <c r="A443" s="51"/>
      <c r="B443" s="51"/>
      <c r="C443" s="55" t="s">
        <v>496</v>
      </c>
    </row>
    <row r="444" spans="1:3" ht="12" customHeight="1">
      <c r="A444" s="51"/>
      <c r="B444" s="51"/>
      <c r="C444" s="55" t="s">
        <v>497</v>
      </c>
    </row>
    <row r="445" spans="1:3" ht="12" customHeight="1">
      <c r="A445" s="51"/>
      <c r="B445" s="51"/>
      <c r="C445" s="55" t="s">
        <v>498</v>
      </c>
    </row>
    <row r="446" spans="1:3" ht="12" customHeight="1">
      <c r="A446" s="51"/>
      <c r="B446" s="51"/>
      <c r="C446" s="55" t="s">
        <v>499</v>
      </c>
    </row>
    <row r="447" spans="1:3" ht="12" customHeight="1">
      <c r="A447" s="51"/>
      <c r="B447" s="51"/>
      <c r="C447" s="55" t="s">
        <v>500</v>
      </c>
    </row>
    <row r="448" spans="1:3" ht="12" customHeight="1">
      <c r="A448" s="51"/>
      <c r="B448" s="51"/>
      <c r="C448" s="55" t="s">
        <v>501</v>
      </c>
    </row>
    <row r="449" spans="1:3" ht="12" customHeight="1">
      <c r="A449" s="51"/>
      <c r="B449" s="51"/>
      <c r="C449" s="55" t="s">
        <v>502</v>
      </c>
    </row>
    <row r="450" spans="1:3" ht="12" customHeight="1">
      <c r="A450" s="51"/>
      <c r="B450" s="51"/>
      <c r="C450" s="55" t="s">
        <v>503</v>
      </c>
    </row>
    <row r="451" spans="1:3" ht="12" customHeight="1">
      <c r="A451" s="51"/>
      <c r="B451" s="51"/>
      <c r="C451" s="55" t="s">
        <v>504</v>
      </c>
    </row>
    <row r="452" spans="1:3" ht="12" customHeight="1">
      <c r="A452" s="51"/>
      <c r="B452" s="51"/>
      <c r="C452" s="55" t="s">
        <v>505</v>
      </c>
    </row>
    <row r="453" spans="1:3" ht="12" customHeight="1">
      <c r="A453" s="51"/>
      <c r="B453" s="51"/>
      <c r="C453" s="55" t="s">
        <v>506</v>
      </c>
    </row>
    <row r="454" spans="1:3" ht="12" customHeight="1">
      <c r="A454" s="51"/>
      <c r="B454" s="51"/>
      <c r="C454" s="55" t="s">
        <v>507</v>
      </c>
    </row>
    <row r="455" spans="1:3" ht="12" customHeight="1">
      <c r="A455" s="51"/>
      <c r="B455" s="51"/>
      <c r="C455" s="55" t="s">
        <v>508</v>
      </c>
    </row>
    <row r="456" spans="1:3" ht="12" customHeight="1">
      <c r="A456" s="51"/>
      <c r="B456" s="51"/>
      <c r="C456" s="55" t="s">
        <v>509</v>
      </c>
    </row>
    <row r="457" spans="1:3" ht="12" customHeight="1">
      <c r="A457" s="51"/>
      <c r="B457" s="51"/>
      <c r="C457" s="55" t="s">
        <v>510</v>
      </c>
    </row>
    <row r="458" spans="1:3" ht="12" customHeight="1">
      <c r="A458" s="51"/>
      <c r="B458" s="51"/>
      <c r="C458" s="55" t="s">
        <v>511</v>
      </c>
    </row>
    <row r="459" spans="1:3" ht="12" customHeight="1">
      <c r="A459" s="51"/>
      <c r="B459" s="51"/>
      <c r="C459" s="55" t="s">
        <v>512</v>
      </c>
    </row>
    <row r="460" spans="1:3" ht="12" customHeight="1">
      <c r="A460" s="51"/>
      <c r="B460" s="51"/>
      <c r="C460" s="55" t="s">
        <v>513</v>
      </c>
    </row>
    <row r="461" spans="1:3" ht="12" customHeight="1">
      <c r="A461" s="51"/>
      <c r="B461" s="51"/>
      <c r="C461" s="55" t="s">
        <v>514</v>
      </c>
    </row>
    <row r="462" spans="1:3" ht="12" customHeight="1">
      <c r="A462" s="51"/>
      <c r="B462" s="51"/>
      <c r="C462" s="55" t="s">
        <v>515</v>
      </c>
    </row>
    <row r="463" spans="1:3" ht="12" customHeight="1">
      <c r="A463" s="51"/>
      <c r="B463" s="51"/>
      <c r="C463" s="55" t="s">
        <v>516</v>
      </c>
    </row>
    <row r="464" spans="1:3" ht="12" customHeight="1">
      <c r="A464" s="51"/>
      <c r="B464" s="51"/>
      <c r="C464" s="55" t="s">
        <v>517</v>
      </c>
    </row>
    <row r="465" spans="1:3" ht="12" customHeight="1">
      <c r="A465" s="51"/>
      <c r="B465" s="51"/>
      <c r="C465" s="55" t="s">
        <v>518</v>
      </c>
    </row>
    <row r="466" spans="1:3" ht="12" customHeight="1">
      <c r="A466" s="51"/>
      <c r="B466" s="51"/>
      <c r="C466" s="55" t="s">
        <v>519</v>
      </c>
    </row>
    <row r="467" spans="1:3" ht="12" customHeight="1">
      <c r="A467" s="51"/>
      <c r="B467" s="51"/>
      <c r="C467" s="55" t="s">
        <v>520</v>
      </c>
    </row>
    <row r="468" spans="1:3" ht="12" customHeight="1">
      <c r="A468" s="51"/>
      <c r="B468" s="51"/>
      <c r="C468" s="55" t="s">
        <v>521</v>
      </c>
    </row>
    <row r="469" spans="1:3" ht="12" customHeight="1">
      <c r="A469" s="51"/>
      <c r="B469" s="51"/>
      <c r="C469" s="55" t="s">
        <v>522</v>
      </c>
    </row>
    <row r="470" spans="1:3" ht="12" customHeight="1">
      <c r="A470" s="51"/>
      <c r="B470" s="51"/>
      <c r="C470" s="55" t="s">
        <v>523</v>
      </c>
    </row>
    <row r="471" spans="1:3" ht="12" customHeight="1">
      <c r="A471" s="51"/>
      <c r="B471" s="51"/>
      <c r="C471" s="55" t="s">
        <v>524</v>
      </c>
    </row>
    <row r="472" spans="1:3" ht="12" customHeight="1">
      <c r="A472" s="51"/>
      <c r="B472" s="51"/>
      <c r="C472" s="55" t="s">
        <v>525</v>
      </c>
    </row>
    <row r="473" spans="1:3" ht="12" customHeight="1">
      <c r="A473" s="51"/>
      <c r="B473" s="51"/>
      <c r="C473" s="55" t="s">
        <v>526</v>
      </c>
    </row>
    <row r="474" spans="1:3" ht="12" customHeight="1">
      <c r="A474" s="51"/>
      <c r="B474" s="51"/>
      <c r="C474" s="55" t="s">
        <v>527</v>
      </c>
    </row>
    <row r="475" spans="1:3" ht="12" customHeight="1">
      <c r="A475" s="51"/>
      <c r="B475" s="51"/>
      <c r="C475" s="55" t="s">
        <v>528</v>
      </c>
    </row>
    <row r="476" spans="1:3" ht="12" customHeight="1">
      <c r="A476" s="51"/>
      <c r="B476" s="51"/>
      <c r="C476" s="55" t="s">
        <v>529</v>
      </c>
    </row>
    <row r="477" spans="1:3" ht="12" customHeight="1">
      <c r="A477" s="51"/>
      <c r="B477" s="51"/>
      <c r="C477" s="55" t="s">
        <v>530</v>
      </c>
    </row>
    <row r="478" spans="1:3" ht="12" customHeight="1">
      <c r="A478" s="51"/>
      <c r="B478" s="51"/>
      <c r="C478" s="55" t="s">
        <v>531</v>
      </c>
    </row>
    <row r="479" spans="1:3" ht="12" customHeight="1">
      <c r="A479" s="51"/>
      <c r="B479" s="51"/>
      <c r="C479" s="55" t="s">
        <v>532</v>
      </c>
    </row>
    <row r="480" spans="1:3" ht="12" customHeight="1">
      <c r="A480" s="51"/>
      <c r="B480" s="51"/>
      <c r="C480" s="55" t="s">
        <v>533</v>
      </c>
    </row>
    <row r="481" spans="1:3" ht="12" customHeight="1">
      <c r="A481" s="51"/>
      <c r="B481" s="51"/>
      <c r="C481" s="55" t="s">
        <v>534</v>
      </c>
    </row>
    <row r="482" spans="1:3" ht="12" customHeight="1">
      <c r="A482" s="51"/>
      <c r="B482" s="51"/>
      <c r="C482" s="55" t="s">
        <v>535</v>
      </c>
    </row>
    <row r="483" spans="1:3" ht="33" customHeight="1">
      <c r="A483" s="48" t="s">
        <v>46</v>
      </c>
      <c r="B483" s="48" t="s">
        <v>536</v>
      </c>
      <c r="C483" s="56"/>
    </row>
    <row r="484" spans="1:3" ht="12" customHeight="1">
      <c r="A484" s="51"/>
      <c r="B484" s="51"/>
      <c r="C484" s="55" t="s">
        <v>537</v>
      </c>
    </row>
    <row r="485" spans="1:3" ht="12" customHeight="1">
      <c r="A485" s="51"/>
      <c r="B485" s="51"/>
      <c r="C485" s="55" t="s">
        <v>538</v>
      </c>
    </row>
    <row r="486" spans="1:3" ht="12" customHeight="1">
      <c r="A486" s="51"/>
      <c r="B486" s="51"/>
      <c r="C486" s="55" t="s">
        <v>539</v>
      </c>
    </row>
    <row r="487" spans="1:3" ht="11.85" customHeight="1">
      <c r="A487" s="51"/>
      <c r="B487" s="51"/>
      <c r="C487" s="53" t="s">
        <v>540</v>
      </c>
    </row>
    <row r="488" spans="1:3" ht="12" customHeight="1">
      <c r="A488" s="51"/>
      <c r="B488" s="51"/>
      <c r="C488" s="53" t="s">
        <v>541</v>
      </c>
    </row>
    <row r="489" spans="1:3" ht="12" customHeight="1">
      <c r="A489" s="51"/>
      <c r="B489" s="51"/>
      <c r="C489" s="53" t="s">
        <v>542</v>
      </c>
    </row>
    <row r="490" spans="1:3" ht="12" customHeight="1">
      <c r="A490" s="51"/>
      <c r="B490" s="51"/>
      <c r="C490" s="53" t="s">
        <v>543</v>
      </c>
    </row>
    <row r="491" spans="1:3" ht="12" customHeight="1">
      <c r="A491" s="51"/>
      <c r="B491" s="51"/>
      <c r="C491" s="53" t="s">
        <v>544</v>
      </c>
    </row>
    <row r="492" spans="1:3" ht="12" customHeight="1">
      <c r="A492" s="51"/>
      <c r="B492" s="51"/>
      <c r="C492" s="53" t="s">
        <v>545</v>
      </c>
    </row>
    <row r="493" spans="1:3" ht="12" customHeight="1">
      <c r="A493" s="51"/>
      <c r="B493" s="51"/>
      <c r="C493" s="53" t="s">
        <v>546</v>
      </c>
    </row>
    <row r="494" spans="1:3" ht="12" customHeight="1">
      <c r="A494" s="51"/>
      <c r="B494" s="51"/>
      <c r="C494" s="53" t="s">
        <v>547</v>
      </c>
    </row>
    <row r="495" spans="1:3" ht="12" customHeight="1">
      <c r="A495" s="51"/>
      <c r="B495" s="51"/>
      <c r="C495" s="53" t="s">
        <v>548</v>
      </c>
    </row>
    <row r="496" spans="1:3" ht="12" customHeight="1">
      <c r="A496" s="51"/>
      <c r="B496" s="51"/>
      <c r="C496" s="53" t="s">
        <v>549</v>
      </c>
    </row>
    <row r="497" spans="1:3" ht="12" customHeight="1">
      <c r="A497" s="51"/>
      <c r="B497" s="51"/>
      <c r="C497" s="53" t="s">
        <v>550</v>
      </c>
    </row>
    <row r="498" spans="1:3" ht="12" customHeight="1">
      <c r="A498" s="51"/>
      <c r="B498" s="51"/>
      <c r="C498" s="53" t="s">
        <v>551</v>
      </c>
    </row>
    <row r="499" spans="1:3" ht="12" customHeight="1">
      <c r="A499" s="51"/>
      <c r="B499" s="51"/>
      <c r="C499" s="53" t="s">
        <v>552</v>
      </c>
    </row>
    <row r="500" spans="1:3" ht="12" customHeight="1">
      <c r="A500" s="51"/>
      <c r="B500" s="51"/>
      <c r="C500" s="53" t="s">
        <v>553</v>
      </c>
    </row>
    <row r="501" spans="1:3" ht="12" customHeight="1">
      <c r="A501" s="51"/>
      <c r="B501" s="51"/>
      <c r="C501" s="53" t="s">
        <v>554</v>
      </c>
    </row>
    <row r="502" spans="1:3" ht="12" customHeight="1">
      <c r="A502" s="51"/>
      <c r="B502" s="51"/>
      <c r="C502" s="53" t="s">
        <v>555</v>
      </c>
    </row>
    <row r="503" spans="1:3" ht="12" customHeight="1">
      <c r="A503" s="51"/>
      <c r="B503" s="51"/>
      <c r="C503" s="53" t="s">
        <v>556</v>
      </c>
    </row>
    <row r="504" spans="1:3" ht="12" customHeight="1">
      <c r="A504" s="51"/>
      <c r="B504" s="51"/>
      <c r="C504" s="53" t="s">
        <v>557</v>
      </c>
    </row>
    <row r="505" spans="1:3" ht="12" customHeight="1">
      <c r="A505" s="51"/>
      <c r="B505" s="51"/>
      <c r="C505" s="53" t="s">
        <v>558</v>
      </c>
    </row>
    <row r="506" spans="1:3" ht="12" customHeight="1">
      <c r="A506" s="51"/>
      <c r="B506" s="51"/>
      <c r="C506" s="53" t="s">
        <v>559</v>
      </c>
    </row>
    <row r="507" spans="1:3" ht="12" customHeight="1">
      <c r="A507" s="51"/>
      <c r="B507" s="51"/>
      <c r="C507" s="53" t="s">
        <v>560</v>
      </c>
    </row>
    <row r="508" spans="1:3" ht="12" customHeight="1">
      <c r="A508" s="51"/>
      <c r="B508" s="51"/>
      <c r="C508" s="53" t="s">
        <v>561</v>
      </c>
    </row>
    <row r="509" spans="1:3" ht="12" customHeight="1">
      <c r="A509" s="51"/>
      <c r="B509" s="51"/>
      <c r="C509" s="53" t="s">
        <v>562</v>
      </c>
    </row>
    <row r="510" spans="1:3" ht="12" customHeight="1">
      <c r="A510" s="51"/>
      <c r="B510" s="51"/>
      <c r="C510" s="53" t="s">
        <v>563</v>
      </c>
    </row>
    <row r="511" spans="1:3" ht="12" customHeight="1">
      <c r="A511" s="51"/>
      <c r="B511" s="51"/>
      <c r="C511" s="53" t="s">
        <v>564</v>
      </c>
    </row>
    <row r="512" spans="1:3" ht="12" customHeight="1">
      <c r="A512" s="51"/>
      <c r="B512" s="51"/>
      <c r="C512" s="53" t="s">
        <v>565</v>
      </c>
    </row>
    <row r="513" spans="1:3" ht="12" customHeight="1">
      <c r="A513" s="51"/>
      <c r="B513" s="51"/>
      <c r="C513" s="53" t="s">
        <v>566</v>
      </c>
    </row>
    <row r="514" spans="1:3" ht="12" customHeight="1">
      <c r="A514" s="51"/>
      <c r="B514" s="51"/>
      <c r="C514" s="53" t="s">
        <v>567</v>
      </c>
    </row>
    <row r="515" spans="1:3" ht="12" customHeight="1">
      <c r="A515" s="51"/>
      <c r="B515" s="51"/>
      <c r="C515" s="53" t="s">
        <v>568</v>
      </c>
    </row>
    <row r="516" spans="1:3" ht="12" customHeight="1">
      <c r="A516" s="51"/>
      <c r="B516" s="51"/>
      <c r="C516" s="53" t="s">
        <v>569</v>
      </c>
    </row>
    <row r="517" spans="1:3" ht="12" customHeight="1">
      <c r="A517" s="51"/>
      <c r="B517" s="51"/>
      <c r="C517" s="53" t="s">
        <v>570</v>
      </c>
    </row>
    <row r="518" spans="1:3" ht="12" customHeight="1">
      <c r="A518" s="51"/>
      <c r="B518" s="51"/>
      <c r="C518" s="53" t="s">
        <v>571</v>
      </c>
    </row>
    <row r="519" spans="1:3" ht="12" customHeight="1">
      <c r="A519" s="51"/>
      <c r="B519" s="51"/>
      <c r="C519" s="53" t="s">
        <v>572</v>
      </c>
    </row>
    <row r="520" spans="1:3" ht="12" customHeight="1">
      <c r="A520" s="51"/>
      <c r="B520" s="51"/>
      <c r="C520" s="53" t="s">
        <v>573</v>
      </c>
    </row>
    <row r="521" spans="1:3" ht="12" customHeight="1">
      <c r="A521" s="51"/>
      <c r="B521" s="51"/>
      <c r="C521" s="53" t="s">
        <v>574</v>
      </c>
    </row>
    <row r="522" spans="1:3" ht="12" customHeight="1">
      <c r="A522" s="51"/>
      <c r="B522" s="51"/>
      <c r="C522" s="53" t="s">
        <v>575</v>
      </c>
    </row>
    <row r="523" spans="1:3" ht="12" customHeight="1">
      <c r="A523" s="51"/>
      <c r="B523" s="51"/>
      <c r="C523" s="53" t="s">
        <v>576</v>
      </c>
    </row>
    <row r="524" spans="1:3" ht="12" customHeight="1">
      <c r="A524" s="51"/>
      <c r="B524" s="51"/>
      <c r="C524" s="53" t="s">
        <v>577</v>
      </c>
    </row>
    <row r="525" spans="1:3" ht="12" customHeight="1">
      <c r="A525" s="51"/>
      <c r="B525" s="51"/>
      <c r="C525" s="53" t="s">
        <v>578</v>
      </c>
    </row>
    <row r="526" spans="1:3" ht="12" customHeight="1">
      <c r="A526" s="51"/>
      <c r="B526" s="51"/>
      <c r="C526" s="53" t="s">
        <v>579</v>
      </c>
    </row>
    <row r="527" spans="1:3" ht="12" customHeight="1">
      <c r="A527" s="51"/>
      <c r="B527" s="51"/>
      <c r="C527" s="53" t="s">
        <v>580</v>
      </c>
    </row>
    <row r="528" spans="1:3" ht="12" customHeight="1">
      <c r="A528" s="51"/>
      <c r="B528" s="51"/>
      <c r="C528" s="53" t="s">
        <v>581</v>
      </c>
    </row>
    <row r="529" spans="1:3" ht="12" customHeight="1">
      <c r="A529" s="51"/>
      <c r="B529" s="51"/>
      <c r="C529" s="53" t="s">
        <v>582</v>
      </c>
    </row>
    <row r="530" spans="1:3" ht="12" customHeight="1">
      <c r="A530" s="51"/>
      <c r="B530" s="51"/>
      <c r="C530" s="53" t="s">
        <v>583</v>
      </c>
    </row>
    <row r="531" spans="1:3" ht="12" customHeight="1">
      <c r="A531" s="51"/>
      <c r="B531" s="51"/>
      <c r="C531" s="53" t="s">
        <v>584</v>
      </c>
    </row>
    <row r="532" spans="1:3" ht="12" customHeight="1">
      <c r="A532" s="51"/>
      <c r="B532" s="51"/>
      <c r="C532" s="53" t="s">
        <v>585</v>
      </c>
    </row>
    <row r="533" spans="1:3" ht="12" customHeight="1">
      <c r="A533" s="51"/>
      <c r="B533" s="51"/>
      <c r="C533" s="53" t="s">
        <v>586</v>
      </c>
    </row>
    <row r="534" spans="1:3" ht="12" customHeight="1">
      <c r="A534" s="51"/>
      <c r="B534" s="51"/>
      <c r="C534" s="53" t="s">
        <v>587</v>
      </c>
    </row>
    <row r="535" spans="1:3" ht="12" customHeight="1">
      <c r="A535" s="51"/>
      <c r="B535" s="51"/>
      <c r="C535" s="53" t="s">
        <v>588</v>
      </c>
    </row>
    <row r="536" spans="1:3" ht="12" customHeight="1">
      <c r="A536" s="51"/>
      <c r="B536" s="51"/>
      <c r="C536" s="53" t="s">
        <v>589</v>
      </c>
    </row>
    <row r="537" spans="1:3" ht="12" customHeight="1">
      <c r="A537" s="51"/>
      <c r="B537" s="51"/>
      <c r="C537" s="53" t="s">
        <v>590</v>
      </c>
    </row>
    <row r="538" spans="1:3" ht="12" customHeight="1">
      <c r="A538" s="51"/>
      <c r="B538" s="51"/>
      <c r="C538" s="53" t="s">
        <v>591</v>
      </c>
    </row>
    <row r="539" spans="1:3" ht="12" customHeight="1">
      <c r="A539" s="51"/>
      <c r="B539" s="51"/>
      <c r="C539" s="53" t="s">
        <v>592</v>
      </c>
    </row>
    <row r="540" spans="1:3" ht="12" customHeight="1">
      <c r="A540" s="51"/>
      <c r="B540" s="51"/>
      <c r="C540" s="53" t="s">
        <v>593</v>
      </c>
    </row>
    <row r="541" spans="1:3" ht="12" customHeight="1">
      <c r="A541" s="51"/>
      <c r="B541" s="51"/>
      <c r="C541" s="53" t="s">
        <v>594</v>
      </c>
    </row>
    <row r="542" spans="1:3" ht="12" customHeight="1">
      <c r="A542" s="51"/>
      <c r="B542" s="51"/>
      <c r="C542" s="53" t="s">
        <v>595</v>
      </c>
    </row>
    <row r="543" spans="1:3" ht="12" customHeight="1">
      <c r="A543" s="51"/>
      <c r="B543" s="51"/>
      <c r="C543" s="53" t="s">
        <v>596</v>
      </c>
    </row>
    <row r="544" spans="1:3" ht="12" customHeight="1">
      <c r="A544" s="51"/>
      <c r="B544" s="51"/>
      <c r="C544" s="53" t="s">
        <v>597</v>
      </c>
    </row>
    <row r="545" spans="1:3" ht="12" customHeight="1">
      <c r="A545" s="51"/>
      <c r="B545" s="51"/>
      <c r="C545" s="53" t="s">
        <v>598</v>
      </c>
    </row>
    <row r="546" spans="1:3" ht="12" customHeight="1">
      <c r="A546" s="51"/>
      <c r="B546" s="51"/>
      <c r="C546" s="53" t="s">
        <v>599</v>
      </c>
    </row>
    <row r="547" spans="1:3" ht="12" customHeight="1">
      <c r="A547" s="51"/>
      <c r="B547" s="51"/>
      <c r="C547" s="53" t="s">
        <v>600</v>
      </c>
    </row>
    <row r="548" spans="1:3" ht="12" customHeight="1">
      <c r="A548" s="51"/>
      <c r="B548" s="51"/>
      <c r="C548" s="53" t="s">
        <v>601</v>
      </c>
    </row>
    <row r="549" spans="1:3" ht="12" customHeight="1">
      <c r="A549" s="51"/>
      <c r="B549" s="51"/>
      <c r="C549" s="53" t="s">
        <v>602</v>
      </c>
    </row>
    <row r="550" spans="1:3" ht="12" customHeight="1">
      <c r="A550" s="51"/>
      <c r="B550" s="51"/>
      <c r="C550" s="53" t="s">
        <v>603</v>
      </c>
    </row>
    <row r="551" spans="1:3" ht="12" customHeight="1">
      <c r="A551" s="51"/>
      <c r="B551" s="51"/>
      <c r="C551" s="53" t="s">
        <v>604</v>
      </c>
    </row>
    <row r="552" spans="1:3" ht="12" customHeight="1">
      <c r="A552" s="51"/>
      <c r="B552" s="51"/>
      <c r="C552" s="53" t="s">
        <v>605</v>
      </c>
    </row>
    <row r="553" spans="1:3" ht="11.85" customHeight="1">
      <c r="A553" s="51"/>
      <c r="B553" s="51"/>
      <c r="C553" s="53" t="s">
        <v>606</v>
      </c>
    </row>
    <row r="554" spans="1:3" ht="12" customHeight="1">
      <c r="A554" s="51"/>
      <c r="B554" s="51"/>
      <c r="C554" s="53" t="s">
        <v>607</v>
      </c>
    </row>
    <row r="555" spans="1:3" ht="12" customHeight="1">
      <c r="A555" s="51"/>
      <c r="B555" s="51"/>
      <c r="C555" s="53" t="s">
        <v>608</v>
      </c>
    </row>
    <row r="556" spans="1:3" ht="12" customHeight="1">
      <c r="A556" s="51"/>
      <c r="B556" s="51"/>
      <c r="C556" s="53" t="s">
        <v>609</v>
      </c>
    </row>
    <row r="557" spans="1:3" ht="12" customHeight="1">
      <c r="A557" s="51"/>
      <c r="B557" s="51"/>
      <c r="C557" s="53" t="s">
        <v>610</v>
      </c>
    </row>
    <row r="558" spans="1:3" ht="12" customHeight="1">
      <c r="A558" s="51"/>
      <c r="B558" s="51"/>
      <c r="C558" s="53" t="s">
        <v>611</v>
      </c>
    </row>
    <row r="559" spans="1:3" ht="12" customHeight="1">
      <c r="A559" s="51"/>
      <c r="B559" s="51"/>
      <c r="C559" s="53" t="s">
        <v>612</v>
      </c>
    </row>
    <row r="560" spans="1:3" ht="12" customHeight="1">
      <c r="A560" s="51"/>
      <c r="B560" s="51"/>
      <c r="C560" s="53" t="s">
        <v>613</v>
      </c>
    </row>
    <row r="561" spans="1:3" ht="12" customHeight="1">
      <c r="A561" s="51"/>
      <c r="B561" s="51"/>
      <c r="C561" s="53" t="s">
        <v>614</v>
      </c>
    </row>
    <row r="562" spans="1:3" ht="12" customHeight="1">
      <c r="A562" s="51"/>
      <c r="B562" s="51"/>
      <c r="C562" s="53" t="s">
        <v>615</v>
      </c>
    </row>
    <row r="563" spans="1:3" ht="45" customHeight="1">
      <c r="A563" s="48" t="s">
        <v>46</v>
      </c>
      <c r="B563" s="48" t="s">
        <v>616</v>
      </c>
      <c r="C563" s="50"/>
    </row>
    <row r="564" spans="1:3" ht="12" customHeight="1">
      <c r="A564" s="51"/>
      <c r="B564" s="51"/>
      <c r="C564" s="53" t="s">
        <v>617</v>
      </c>
    </row>
    <row r="565" spans="1:3" ht="12" customHeight="1">
      <c r="A565" s="51"/>
      <c r="B565" s="51"/>
      <c r="C565" s="53" t="s">
        <v>618</v>
      </c>
    </row>
    <row r="566" spans="1:3" ht="12" customHeight="1">
      <c r="A566" s="51"/>
      <c r="B566" s="51"/>
      <c r="C566" s="53" t="s">
        <v>619</v>
      </c>
    </row>
    <row r="567" spans="1:3" ht="12" customHeight="1">
      <c r="A567" s="51"/>
      <c r="B567" s="51"/>
      <c r="C567" s="53" t="s">
        <v>620</v>
      </c>
    </row>
    <row r="568" spans="1:3" ht="12" customHeight="1">
      <c r="A568" s="51"/>
      <c r="B568" s="51"/>
      <c r="C568" s="53" t="s">
        <v>621</v>
      </c>
    </row>
    <row r="569" spans="1:3" ht="12" customHeight="1">
      <c r="A569" s="51"/>
      <c r="B569" s="51"/>
      <c r="C569" s="53" t="s">
        <v>622</v>
      </c>
    </row>
    <row r="570" spans="1:3" ht="12" customHeight="1">
      <c r="A570" s="51"/>
      <c r="B570" s="51"/>
      <c r="C570" s="53" t="s">
        <v>623</v>
      </c>
    </row>
    <row r="571" spans="1:3" ht="12" customHeight="1">
      <c r="A571" s="51"/>
      <c r="B571" s="51"/>
      <c r="C571" s="53" t="s">
        <v>624</v>
      </c>
    </row>
    <row r="572" spans="1:3" ht="12" customHeight="1">
      <c r="A572" s="51"/>
      <c r="B572" s="51"/>
      <c r="C572" s="53" t="s">
        <v>625</v>
      </c>
    </row>
    <row r="573" spans="1:3" ht="12" customHeight="1">
      <c r="A573" s="51"/>
      <c r="B573" s="51"/>
      <c r="C573" s="53" t="s">
        <v>626</v>
      </c>
    </row>
    <row r="574" spans="1:3" ht="12" customHeight="1">
      <c r="A574" s="51"/>
      <c r="B574" s="51"/>
      <c r="C574" s="53" t="s">
        <v>627</v>
      </c>
    </row>
    <row r="575" spans="1:3" ht="12" customHeight="1">
      <c r="A575" s="51"/>
      <c r="B575" s="51"/>
      <c r="C575" s="53" t="s">
        <v>628</v>
      </c>
    </row>
    <row r="576" spans="1:3" ht="12" customHeight="1">
      <c r="A576" s="51"/>
      <c r="B576" s="51"/>
      <c r="C576" s="53" t="s">
        <v>629</v>
      </c>
    </row>
    <row r="577" spans="1:3" ht="12" customHeight="1">
      <c r="A577" s="51"/>
      <c r="B577" s="51"/>
      <c r="C577" s="53" t="s">
        <v>630</v>
      </c>
    </row>
    <row r="578" spans="1:3" ht="12" customHeight="1">
      <c r="A578" s="51"/>
      <c r="B578" s="51"/>
      <c r="C578" s="53" t="s">
        <v>631</v>
      </c>
    </row>
    <row r="579" spans="1:3" ht="12" customHeight="1">
      <c r="A579" s="51"/>
      <c r="B579" s="51"/>
      <c r="C579" s="53" t="s">
        <v>632</v>
      </c>
    </row>
    <row r="580" spans="1:3" ht="12" customHeight="1">
      <c r="A580" s="51"/>
      <c r="B580" s="51"/>
      <c r="C580" s="53" t="s">
        <v>633</v>
      </c>
    </row>
    <row r="581" spans="1:3" ht="12" customHeight="1">
      <c r="A581" s="51"/>
      <c r="B581" s="51"/>
      <c r="C581" s="53" t="s">
        <v>634</v>
      </c>
    </row>
    <row r="582" spans="1:3" ht="12" customHeight="1">
      <c r="A582" s="51"/>
      <c r="B582" s="51"/>
      <c r="C582" s="53" t="s">
        <v>635</v>
      </c>
    </row>
    <row r="583" spans="1:3" ht="12" customHeight="1">
      <c r="A583" s="51"/>
      <c r="B583" s="51"/>
      <c r="C583" s="53" t="s">
        <v>636</v>
      </c>
    </row>
    <row r="584" spans="1:3" ht="12" customHeight="1">
      <c r="A584" s="51"/>
      <c r="B584" s="51"/>
      <c r="C584" s="53" t="s">
        <v>637</v>
      </c>
    </row>
    <row r="585" spans="1:3" ht="12" customHeight="1">
      <c r="A585" s="51"/>
      <c r="B585" s="51"/>
      <c r="C585" s="53" t="s">
        <v>638</v>
      </c>
    </row>
    <row r="586" spans="1:3" ht="12" customHeight="1">
      <c r="A586" s="51"/>
      <c r="B586" s="51"/>
      <c r="C586" s="53" t="s">
        <v>639</v>
      </c>
    </row>
    <row r="587" spans="1:3" ht="12" customHeight="1">
      <c r="A587" s="51"/>
      <c r="B587" s="51"/>
      <c r="C587" s="53" t="s">
        <v>640</v>
      </c>
    </row>
    <row r="588" spans="1:3" ht="12" customHeight="1">
      <c r="A588" s="51"/>
      <c r="B588" s="51"/>
      <c r="C588" s="53" t="s">
        <v>641</v>
      </c>
    </row>
    <row r="589" spans="1:3" ht="12" customHeight="1">
      <c r="A589" s="51"/>
      <c r="B589" s="51"/>
      <c r="C589" s="53" t="s">
        <v>642</v>
      </c>
    </row>
    <row r="590" spans="1:3" ht="12" customHeight="1">
      <c r="A590" s="51"/>
      <c r="B590" s="51"/>
      <c r="C590" s="53" t="s">
        <v>643</v>
      </c>
    </row>
    <row r="591" spans="1:3" ht="12" customHeight="1">
      <c r="A591" s="51"/>
      <c r="B591" s="51"/>
      <c r="C591" s="53" t="s">
        <v>644</v>
      </c>
    </row>
    <row r="592" spans="1:3" ht="42.75" customHeight="1">
      <c r="A592" s="48" t="s">
        <v>46</v>
      </c>
      <c r="B592" s="48" t="s">
        <v>645</v>
      </c>
      <c r="C592" s="50"/>
    </row>
    <row r="593" spans="1:3" ht="23.45" customHeight="1">
      <c r="A593" s="51"/>
      <c r="B593" s="51"/>
      <c r="C593" s="54" t="s">
        <v>646</v>
      </c>
    </row>
    <row r="594" spans="1:3" ht="23.45" customHeight="1">
      <c r="A594" s="51"/>
      <c r="B594" s="51"/>
      <c r="C594" s="54" t="s">
        <v>647</v>
      </c>
    </row>
    <row r="595" spans="1:3" ht="23.45" customHeight="1">
      <c r="A595" s="51"/>
      <c r="B595" s="51"/>
      <c r="C595" s="54" t="s">
        <v>648</v>
      </c>
    </row>
    <row r="596" spans="1:3" ht="23.45" customHeight="1">
      <c r="A596" s="51"/>
      <c r="B596" s="51"/>
      <c r="C596" s="54" t="s">
        <v>649</v>
      </c>
    </row>
    <row r="597" spans="1:3" ht="23.45" customHeight="1">
      <c r="A597" s="51"/>
      <c r="B597" s="51"/>
      <c r="C597" s="54" t="s">
        <v>650</v>
      </c>
    </row>
    <row r="598" spans="1:3" ht="23.45" customHeight="1">
      <c r="A598" s="51"/>
      <c r="B598" s="51"/>
      <c r="C598" s="54" t="s">
        <v>651</v>
      </c>
    </row>
    <row r="599" spans="1:3" ht="23.45" customHeight="1">
      <c r="A599" s="51"/>
      <c r="B599" s="51"/>
      <c r="C599" s="54" t="s">
        <v>652</v>
      </c>
    </row>
    <row r="600" spans="1:3" ht="23.45" customHeight="1">
      <c r="A600" s="51"/>
      <c r="B600" s="51"/>
      <c r="C600" s="54" t="s">
        <v>653</v>
      </c>
    </row>
    <row r="601" spans="1:3" ht="23.45" customHeight="1">
      <c r="A601" s="51"/>
      <c r="B601" s="51"/>
      <c r="C601" s="54" t="s">
        <v>654</v>
      </c>
    </row>
    <row r="602" spans="1:3" ht="23.45" customHeight="1">
      <c r="A602" s="51"/>
      <c r="B602" s="51"/>
      <c r="C602" s="54" t="s">
        <v>655</v>
      </c>
    </row>
    <row r="603" spans="1:3" ht="23.45" customHeight="1">
      <c r="A603" s="51"/>
      <c r="B603" s="51"/>
      <c r="C603" s="54" t="s">
        <v>656</v>
      </c>
    </row>
    <row r="604" spans="1:3" ht="23.45" customHeight="1">
      <c r="A604" s="51"/>
      <c r="B604" s="51"/>
      <c r="C604" s="54" t="s">
        <v>657</v>
      </c>
    </row>
    <row r="605" spans="1:3" ht="33.75" customHeight="1">
      <c r="A605" s="48" t="s">
        <v>46</v>
      </c>
      <c r="B605" s="48" t="s">
        <v>658</v>
      </c>
      <c r="C605" s="50"/>
    </row>
    <row r="606" spans="1:3" ht="12" customHeight="1">
      <c r="A606" s="51"/>
      <c r="B606" s="51"/>
      <c r="C606" s="53" t="s">
        <v>659</v>
      </c>
    </row>
    <row r="607" spans="1:3" ht="12" customHeight="1">
      <c r="A607" s="51"/>
      <c r="B607" s="51"/>
      <c r="C607" s="53" t="s">
        <v>660</v>
      </c>
    </row>
    <row r="608" spans="1:3" ht="12" customHeight="1">
      <c r="A608" s="51"/>
      <c r="B608" s="51"/>
      <c r="C608" s="53" t="s">
        <v>661</v>
      </c>
    </row>
    <row r="609" spans="1:3" ht="12" customHeight="1">
      <c r="A609" s="51"/>
      <c r="B609" s="51"/>
      <c r="C609" s="53" t="s">
        <v>662</v>
      </c>
    </row>
    <row r="610" spans="1:3" ht="12" customHeight="1">
      <c r="A610" s="51"/>
      <c r="B610" s="51"/>
      <c r="C610" s="53" t="s">
        <v>663</v>
      </c>
    </row>
    <row r="611" spans="1:3" ht="12" customHeight="1">
      <c r="A611" s="51"/>
      <c r="B611" s="51"/>
      <c r="C611" s="53" t="s">
        <v>664</v>
      </c>
    </row>
    <row r="612" spans="1:3" ht="12" customHeight="1">
      <c r="A612" s="51"/>
      <c r="B612" s="51"/>
      <c r="C612" s="53" t="s">
        <v>665</v>
      </c>
    </row>
    <row r="613" spans="1:3" ht="12" customHeight="1">
      <c r="A613" s="51"/>
      <c r="B613" s="51"/>
      <c r="C613" s="53" t="s">
        <v>666</v>
      </c>
    </row>
    <row r="614" spans="1:3" ht="12" customHeight="1">
      <c r="A614" s="51"/>
      <c r="B614" s="51"/>
      <c r="C614" s="53" t="s">
        <v>667</v>
      </c>
    </row>
    <row r="615" spans="1:3" ht="13.35" customHeight="1">
      <c r="A615" s="51"/>
      <c r="B615" s="51"/>
      <c r="C615" s="53" t="s">
        <v>668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G43"/>
  <sheetViews>
    <sheetView topLeftCell="A34" workbookViewId="0">
      <selection sqref="A1:G43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16.7109375" customWidth="1"/>
  </cols>
  <sheetData>
    <row r="1" spans="1:7">
      <c r="A1" s="71" t="s">
        <v>2086</v>
      </c>
    </row>
    <row r="2" spans="1:7">
      <c r="A2" s="64"/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3.7" customHeight="1">
      <c r="A5" s="5"/>
      <c r="B5" s="10" t="s">
        <v>673</v>
      </c>
      <c r="C5" s="10" t="s">
        <v>674</v>
      </c>
      <c r="D5" s="11" t="s">
        <v>675</v>
      </c>
      <c r="E5" s="3" t="s">
        <v>839</v>
      </c>
      <c r="F5" s="5"/>
      <c r="G5" s="5"/>
    </row>
    <row r="6" spans="1:7" ht="13.9" customHeight="1">
      <c r="A6" s="5"/>
      <c r="B6" s="10" t="s">
        <v>792</v>
      </c>
      <c r="C6" s="10" t="s">
        <v>678</v>
      </c>
      <c r="D6" s="11" t="s">
        <v>675</v>
      </c>
      <c r="E6" s="3" t="s">
        <v>679</v>
      </c>
      <c r="F6" s="5"/>
      <c r="G6" s="5"/>
    </row>
    <row r="7" spans="1:7" ht="13.7" customHeight="1">
      <c r="A7" s="5"/>
      <c r="B7" s="10" t="s">
        <v>680</v>
      </c>
      <c r="C7" s="10" t="s">
        <v>681</v>
      </c>
      <c r="D7" s="11" t="s">
        <v>675</v>
      </c>
      <c r="E7" s="3" t="s">
        <v>682</v>
      </c>
      <c r="F7" s="5"/>
      <c r="G7" s="5"/>
    </row>
    <row r="8" spans="1:7" ht="13.7" customHeight="1">
      <c r="A8" s="5"/>
      <c r="B8" s="10" t="s">
        <v>683</v>
      </c>
      <c r="C8" s="10" t="s">
        <v>684</v>
      </c>
      <c r="D8" s="11" t="s">
        <v>675</v>
      </c>
      <c r="E8" s="3" t="s">
        <v>822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3.9" customHeight="1">
      <c r="A11" s="5"/>
      <c r="B11" s="10" t="s">
        <v>730</v>
      </c>
      <c r="C11" s="5"/>
      <c r="D11" s="11" t="s">
        <v>692</v>
      </c>
      <c r="E11" s="3" t="s">
        <v>956</v>
      </c>
      <c r="F11" s="5"/>
      <c r="G11" s="5"/>
    </row>
    <row r="12" spans="1:7" ht="13.7" customHeight="1">
      <c r="A12" s="5"/>
      <c r="B12" s="10" t="s">
        <v>794</v>
      </c>
      <c r="C12" s="5"/>
      <c r="D12" s="11" t="s">
        <v>690</v>
      </c>
      <c r="E12" s="3" t="s">
        <v>960</v>
      </c>
      <c r="F12" s="5"/>
      <c r="G12" s="5"/>
    </row>
    <row r="13" spans="1:7" ht="13.7" customHeight="1">
      <c r="A13" s="5"/>
      <c r="B13" s="10" t="s">
        <v>787</v>
      </c>
      <c r="C13" s="5"/>
      <c r="D13" s="11" t="s">
        <v>692</v>
      </c>
      <c r="E13" s="3" t="s">
        <v>961</v>
      </c>
      <c r="F13" s="5"/>
      <c r="G13" s="5"/>
    </row>
    <row r="14" spans="1:7" ht="10.9" customHeight="1">
      <c r="A14" s="5"/>
      <c r="B14" s="5"/>
      <c r="C14" s="5"/>
      <c r="D14" s="5"/>
      <c r="E14" s="881" t="s">
        <v>698</v>
      </c>
      <c r="F14" s="881"/>
      <c r="G14" s="5"/>
    </row>
    <row r="15" spans="1:7" ht="10.9" customHeight="1">
      <c r="A15" s="10" t="s">
        <v>699</v>
      </c>
      <c r="B15" s="10" t="s">
        <v>700</v>
      </c>
      <c r="C15" s="5"/>
      <c r="D15" s="5"/>
      <c r="E15" s="5"/>
      <c r="F15" s="5"/>
      <c r="G15" s="5"/>
    </row>
    <row r="16" spans="1:7" ht="10.9" customHeight="1">
      <c r="A16" s="5"/>
      <c r="B16" s="5"/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881" t="s">
        <v>701</v>
      </c>
      <c r="F17" s="881"/>
      <c r="G17" s="5"/>
    </row>
    <row r="18" spans="1:7" ht="10.9" customHeight="1">
      <c r="A18" s="5"/>
      <c r="B18" s="5"/>
      <c r="C18" s="5"/>
      <c r="D18" s="5"/>
      <c r="E18" s="5"/>
      <c r="F18" s="5"/>
      <c r="G18" s="5"/>
    </row>
    <row r="19" spans="1:7" ht="10.9" customHeight="1">
      <c r="A19" s="10" t="s">
        <v>702</v>
      </c>
      <c r="B19" s="881" t="s">
        <v>703</v>
      </c>
      <c r="C19" s="881"/>
      <c r="D19" s="881"/>
      <c r="E19" s="881"/>
      <c r="F19" s="881"/>
      <c r="G19" s="5"/>
    </row>
    <row r="20" spans="1:7" ht="12" customHeight="1">
      <c r="A20" s="10" t="s">
        <v>704</v>
      </c>
      <c r="B20" s="875" t="s">
        <v>843</v>
      </c>
      <c r="C20" s="875"/>
      <c r="D20" s="875"/>
      <c r="E20" s="879" t="s">
        <v>706</v>
      </c>
      <c r="F20" s="879"/>
      <c r="G20" s="5"/>
    </row>
    <row r="21" spans="1:7" ht="10.9" customHeight="1">
      <c r="A21" s="10" t="s">
        <v>707</v>
      </c>
      <c r="B21" s="880" t="s">
        <v>708</v>
      </c>
      <c r="C21" s="880"/>
      <c r="D21" s="880"/>
      <c r="E21" s="880"/>
      <c r="F21" s="880"/>
      <c r="G21" s="5"/>
    </row>
    <row r="22" spans="1:7" ht="10.9" customHeight="1">
      <c r="A22" s="29"/>
      <c r="B22" s="32"/>
      <c r="C22" s="32"/>
      <c r="D22" s="32"/>
      <c r="E22" s="32"/>
      <c r="F22" s="32"/>
      <c r="G22" s="28"/>
    </row>
    <row r="23" spans="1:7" ht="10.9" customHeight="1">
      <c r="A23" s="71" t="s">
        <v>2087</v>
      </c>
      <c r="B23" s="32"/>
      <c r="C23" s="32"/>
      <c r="D23" s="32"/>
      <c r="E23" s="32"/>
      <c r="F23" s="32"/>
      <c r="G23" s="28"/>
    </row>
    <row r="24" spans="1:7" ht="10.9" customHeight="1">
      <c r="A24" s="65"/>
      <c r="B24" s="32"/>
      <c r="C24" s="32"/>
      <c r="D24" s="32"/>
      <c r="E24" s="32"/>
      <c r="F24" s="32"/>
      <c r="G24" s="28"/>
    </row>
    <row r="25" spans="1:7" ht="31.5" customHeight="1">
      <c r="A25" s="9" t="s">
        <v>946</v>
      </c>
      <c r="B25" s="19" t="s">
        <v>947</v>
      </c>
      <c r="C25" s="9" t="s">
        <v>948</v>
      </c>
      <c r="D25" s="9" t="s">
        <v>949</v>
      </c>
      <c r="E25" s="9" t="s">
        <v>950</v>
      </c>
      <c r="F25" s="8" t="s">
        <v>669</v>
      </c>
      <c r="G25" s="8" t="s">
        <v>670</v>
      </c>
    </row>
    <row r="26" spans="1:7" ht="10.9" customHeight="1">
      <c r="A26" s="10" t="s">
        <v>671</v>
      </c>
      <c r="B26" s="10" t="s">
        <v>672</v>
      </c>
      <c r="C26" s="5"/>
      <c r="D26" s="5"/>
      <c r="E26" s="5"/>
      <c r="F26" s="5"/>
      <c r="G26" s="5"/>
    </row>
    <row r="27" spans="1:7" ht="13.7" customHeight="1">
      <c r="A27" s="5"/>
      <c r="B27" s="10" t="s">
        <v>673</v>
      </c>
      <c r="C27" s="10" t="s">
        <v>674</v>
      </c>
      <c r="D27" s="11" t="s">
        <v>675</v>
      </c>
      <c r="E27" s="3" t="s">
        <v>839</v>
      </c>
      <c r="F27" s="5"/>
      <c r="G27" s="5"/>
    </row>
    <row r="28" spans="1:7" ht="13.9" customHeight="1">
      <c r="A28" s="5"/>
      <c r="B28" s="10" t="s">
        <v>792</v>
      </c>
      <c r="C28" s="10" t="s">
        <v>678</v>
      </c>
      <c r="D28" s="11" t="s">
        <v>675</v>
      </c>
      <c r="E28" s="3" t="s">
        <v>679</v>
      </c>
      <c r="F28" s="5"/>
      <c r="G28" s="5"/>
    </row>
    <row r="29" spans="1:7" ht="13.7" customHeight="1">
      <c r="A29" s="5"/>
      <c r="B29" s="10" t="s">
        <v>680</v>
      </c>
      <c r="C29" s="10" t="s">
        <v>681</v>
      </c>
      <c r="D29" s="11" t="s">
        <v>675</v>
      </c>
      <c r="E29" s="3" t="s">
        <v>682</v>
      </c>
      <c r="F29" s="5"/>
      <c r="G29" s="5"/>
    </row>
    <row r="30" spans="1:7" ht="13.7" customHeight="1">
      <c r="A30" s="5"/>
      <c r="B30" s="10" t="s">
        <v>683</v>
      </c>
      <c r="C30" s="10" t="s">
        <v>684</v>
      </c>
      <c r="D30" s="11" t="s">
        <v>675</v>
      </c>
      <c r="E30" s="3" t="s">
        <v>822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10" t="s">
        <v>686</v>
      </c>
      <c r="B32" s="10" t="s">
        <v>687</v>
      </c>
      <c r="C32" s="5"/>
      <c r="D32" s="5"/>
      <c r="E32" s="5"/>
      <c r="F32" s="5"/>
      <c r="G32" s="5"/>
    </row>
    <row r="33" spans="1:7" ht="13.9" customHeight="1">
      <c r="A33" s="5"/>
      <c r="B33" s="10" t="s">
        <v>730</v>
      </c>
      <c r="C33" s="5"/>
      <c r="D33" s="11" t="s">
        <v>692</v>
      </c>
      <c r="E33" s="3" t="s">
        <v>956</v>
      </c>
      <c r="F33" s="5"/>
      <c r="G33" s="5"/>
    </row>
    <row r="34" spans="1:7" ht="13.7" customHeight="1">
      <c r="A34" s="5"/>
      <c r="B34" s="10" t="s">
        <v>794</v>
      </c>
      <c r="C34" s="5"/>
      <c r="D34" s="11" t="s">
        <v>690</v>
      </c>
      <c r="E34" s="3" t="s">
        <v>962</v>
      </c>
      <c r="F34" s="5"/>
      <c r="G34" s="5"/>
    </row>
    <row r="35" spans="1:7" ht="13.9" customHeight="1">
      <c r="A35" s="5"/>
      <c r="B35" s="10" t="s">
        <v>787</v>
      </c>
      <c r="C35" s="5"/>
      <c r="D35" s="11" t="s">
        <v>692</v>
      </c>
      <c r="E35" s="3" t="s">
        <v>963</v>
      </c>
      <c r="F35" s="5"/>
      <c r="G35" s="5"/>
    </row>
    <row r="36" spans="1:7" ht="10.9" customHeight="1">
      <c r="A36" s="5"/>
      <c r="B36" s="5"/>
      <c r="C36" s="5"/>
      <c r="D36" s="5"/>
      <c r="E36" s="881" t="s">
        <v>698</v>
      </c>
      <c r="F36" s="881"/>
      <c r="G36" s="5"/>
    </row>
    <row r="37" spans="1:7" ht="10.9" customHeight="1">
      <c r="A37" s="10" t="s">
        <v>699</v>
      </c>
      <c r="B37" s="10" t="s">
        <v>700</v>
      </c>
      <c r="C37" s="5"/>
      <c r="D37" s="5"/>
      <c r="E37" s="5"/>
      <c r="F37" s="5"/>
      <c r="G37" s="5"/>
    </row>
    <row r="38" spans="1:7" ht="10.9" customHeight="1">
      <c r="A38" s="5"/>
      <c r="B38" s="5"/>
      <c r="C38" s="5"/>
      <c r="D38" s="5"/>
      <c r="E38" s="5"/>
      <c r="F38" s="5"/>
      <c r="G38" s="5"/>
    </row>
    <row r="39" spans="1:7" ht="10.9" customHeight="1">
      <c r="A39" s="5"/>
      <c r="B39" s="5"/>
      <c r="C39" s="5"/>
      <c r="D39" s="5"/>
      <c r="E39" s="881" t="s">
        <v>701</v>
      </c>
      <c r="F39" s="881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10" t="s">
        <v>702</v>
      </c>
      <c r="B41" s="881" t="s">
        <v>703</v>
      </c>
      <c r="C41" s="881"/>
      <c r="D41" s="881"/>
      <c r="E41" s="881"/>
      <c r="F41" s="881"/>
      <c r="G41" s="5"/>
    </row>
    <row r="42" spans="1:7" ht="12" customHeight="1">
      <c r="A42" s="10" t="s">
        <v>704</v>
      </c>
      <c r="B42" s="875" t="s">
        <v>843</v>
      </c>
      <c r="C42" s="875"/>
      <c r="D42" s="875"/>
      <c r="E42" s="879" t="s">
        <v>706</v>
      </c>
      <c r="F42" s="879"/>
      <c r="G42" s="5"/>
    </row>
    <row r="43" spans="1:7" ht="10.9" customHeight="1">
      <c r="A43" s="10" t="s">
        <v>707</v>
      </c>
      <c r="B43" s="880" t="s">
        <v>708</v>
      </c>
      <c r="C43" s="880"/>
      <c r="D43" s="880"/>
      <c r="E43" s="880"/>
      <c r="F43" s="880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>
  <sheetPr codeName="Sheet192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2445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1692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1693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1694</v>
      </c>
      <c r="F7" s="5"/>
      <c r="G7" s="5"/>
    </row>
    <row r="8" spans="1:7" ht="12" customHeight="1">
      <c r="A8" s="5"/>
      <c r="B8" s="878" t="s">
        <v>685</v>
      </c>
      <c r="C8" s="878"/>
      <c r="D8" s="878"/>
      <c r="E8" s="878"/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1695</v>
      </c>
      <c r="C10" s="5"/>
      <c r="D10" s="12" t="s">
        <v>824</v>
      </c>
      <c r="E10" s="3" t="s">
        <v>758</v>
      </c>
      <c r="F10" s="5"/>
      <c r="G10" s="5"/>
    </row>
    <row r="11" spans="1:7" ht="12" customHeight="1">
      <c r="A11" s="888" t="s">
        <v>698</v>
      </c>
      <c r="B11" s="888"/>
      <c r="C11" s="888"/>
      <c r="D11" s="888"/>
      <c r="E11" s="888"/>
      <c r="F11" s="88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1607</v>
      </c>
      <c r="C13" s="5"/>
      <c r="D13" s="12" t="s">
        <v>1608</v>
      </c>
      <c r="E13" s="3" t="s">
        <v>878</v>
      </c>
      <c r="F13" s="5"/>
      <c r="G13" s="5"/>
    </row>
    <row r="14" spans="1:7" ht="23.45" customHeight="1">
      <c r="A14" s="5"/>
      <c r="B14" s="2" t="s">
        <v>1609</v>
      </c>
      <c r="C14" s="5"/>
      <c r="D14" s="12" t="s">
        <v>1608</v>
      </c>
      <c r="E14" s="3" t="s">
        <v>728</v>
      </c>
      <c r="F14" s="5"/>
      <c r="G14" s="5"/>
    </row>
    <row r="15" spans="1:7" ht="12" customHeight="1">
      <c r="A15" s="894" t="s">
        <v>701</v>
      </c>
      <c r="B15" s="894"/>
      <c r="C15" s="894"/>
      <c r="D15" s="894"/>
      <c r="E15" s="894"/>
      <c r="F15" s="894"/>
      <c r="G15" s="5"/>
    </row>
    <row r="16" spans="1:7" ht="12" customHeight="1">
      <c r="A16" s="12" t="s">
        <v>702</v>
      </c>
      <c r="B16" s="895" t="s">
        <v>703</v>
      </c>
      <c r="C16" s="895"/>
      <c r="D16" s="895"/>
      <c r="E16" s="895"/>
      <c r="F16" s="895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2446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1696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1697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1698</v>
      </c>
      <c r="F26" s="5"/>
      <c r="G26" s="5"/>
    </row>
    <row r="27" spans="1:7" ht="12" customHeight="1">
      <c r="A27" s="5"/>
      <c r="B27" s="878" t="s">
        <v>685</v>
      </c>
      <c r="C27" s="878"/>
      <c r="D27" s="878"/>
      <c r="E27" s="878"/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1699</v>
      </c>
      <c r="C29" s="5"/>
      <c r="D29" s="12" t="s">
        <v>824</v>
      </c>
      <c r="E29" s="3" t="s">
        <v>758</v>
      </c>
      <c r="F29" s="5"/>
      <c r="G29" s="5"/>
    </row>
    <row r="30" spans="1:7" ht="12" customHeight="1">
      <c r="A30" s="888" t="s">
        <v>698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23.45" customHeight="1">
      <c r="A32" s="5"/>
      <c r="B32" s="2" t="s">
        <v>1607</v>
      </c>
      <c r="C32" s="5"/>
      <c r="D32" s="12" t="s">
        <v>1608</v>
      </c>
      <c r="E32" s="2" t="s">
        <v>1700</v>
      </c>
      <c r="F32" s="5"/>
      <c r="G32" s="5"/>
    </row>
    <row r="33" spans="1:7" ht="23.45" customHeight="1">
      <c r="A33" s="5"/>
      <c r="B33" s="2" t="s">
        <v>1609</v>
      </c>
      <c r="C33" s="5"/>
      <c r="D33" s="12" t="s">
        <v>1608</v>
      </c>
      <c r="E33" s="3" t="s">
        <v>930</v>
      </c>
      <c r="F33" s="5"/>
      <c r="G33" s="5"/>
    </row>
    <row r="34" spans="1:7" ht="12" customHeight="1">
      <c r="A34" s="894" t="s">
        <v>701</v>
      </c>
      <c r="B34" s="894"/>
      <c r="C34" s="894"/>
      <c r="D34" s="894"/>
      <c r="E34" s="894"/>
      <c r="F34" s="894"/>
      <c r="G34" s="5"/>
    </row>
    <row r="35" spans="1:7" ht="12" customHeight="1">
      <c r="A35" s="12" t="s">
        <v>702</v>
      </c>
      <c r="B35" s="895" t="s">
        <v>703</v>
      </c>
      <c r="C35" s="895"/>
      <c r="D35" s="895"/>
      <c r="E35" s="895"/>
      <c r="F35" s="895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B8:F8"/>
    <mergeCell ref="A11:F11"/>
    <mergeCell ref="A15:F15"/>
    <mergeCell ref="B16:F16"/>
    <mergeCell ref="B17:D17"/>
    <mergeCell ref="E17:F17"/>
    <mergeCell ref="B36:D36"/>
    <mergeCell ref="E36:F36"/>
    <mergeCell ref="B37:F37"/>
    <mergeCell ref="B18:F18"/>
    <mergeCell ref="B27:F27"/>
    <mergeCell ref="A30:F30"/>
    <mergeCell ref="A34:F34"/>
    <mergeCell ref="B35:F35"/>
  </mergeCells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>
  <sheetPr codeName="Sheet193">
    <tabColor rgb="FFFF0000"/>
  </sheetPr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8" t="s">
        <v>2447</v>
      </c>
    </row>
    <row r="2" spans="1:7">
      <c r="A2" s="70"/>
    </row>
    <row r="3" spans="1:7">
      <c r="A3" s="71" t="s">
        <v>2448</v>
      </c>
    </row>
    <row r="4" spans="1:7">
      <c r="A4" s="71"/>
    </row>
    <row r="5" spans="1:7" ht="35.1" customHeight="1">
      <c r="A5" s="6" t="s">
        <v>747</v>
      </c>
      <c r="B5" s="6" t="s">
        <v>748</v>
      </c>
      <c r="C5" s="6" t="s">
        <v>749</v>
      </c>
      <c r="D5" s="6" t="s">
        <v>750</v>
      </c>
      <c r="E5" s="6" t="s">
        <v>751</v>
      </c>
      <c r="F5" s="7" t="s">
        <v>752</v>
      </c>
      <c r="G5" s="7" t="s">
        <v>753</v>
      </c>
    </row>
    <row r="6" spans="1:7" ht="12" customHeight="1">
      <c r="A6" s="12" t="s">
        <v>671</v>
      </c>
      <c r="B6" s="3" t="s">
        <v>672</v>
      </c>
      <c r="C6" s="5"/>
      <c r="D6" s="5"/>
      <c r="E6" s="5"/>
      <c r="F6" s="5"/>
      <c r="G6" s="5"/>
    </row>
    <row r="7" spans="1:7" ht="12" customHeight="1">
      <c r="A7" s="5"/>
      <c r="B7" s="3" t="s">
        <v>673</v>
      </c>
      <c r="C7" s="3" t="s">
        <v>674</v>
      </c>
      <c r="D7" s="12" t="s">
        <v>675</v>
      </c>
      <c r="E7" s="3" t="s">
        <v>693</v>
      </c>
      <c r="F7" s="5"/>
      <c r="G7" s="5"/>
    </row>
    <row r="8" spans="1:7" ht="12" customHeight="1">
      <c r="A8" s="5"/>
      <c r="B8" s="3" t="s">
        <v>1423</v>
      </c>
      <c r="C8" s="3" t="s">
        <v>678</v>
      </c>
      <c r="D8" s="12" t="s">
        <v>675</v>
      </c>
      <c r="E8" s="3" t="s">
        <v>766</v>
      </c>
      <c r="F8" s="5"/>
      <c r="G8" s="5"/>
    </row>
    <row r="9" spans="1:7" ht="12" customHeight="1">
      <c r="A9" s="5"/>
      <c r="B9" s="3" t="s">
        <v>683</v>
      </c>
      <c r="C9" s="3" t="s">
        <v>684</v>
      </c>
      <c r="D9" s="12" t="s">
        <v>675</v>
      </c>
      <c r="E9" s="3" t="s">
        <v>1282</v>
      </c>
      <c r="F9" s="5"/>
      <c r="G9" s="5"/>
    </row>
    <row r="10" spans="1:7" ht="12" customHeight="1">
      <c r="A10" s="5"/>
      <c r="B10" s="5"/>
      <c r="C10" s="5"/>
      <c r="D10" s="5"/>
      <c r="E10" s="878" t="s">
        <v>685</v>
      </c>
      <c r="F10" s="878"/>
      <c r="G10" s="5"/>
    </row>
    <row r="11" spans="1:7" ht="12" customHeight="1">
      <c r="A11" s="12" t="s">
        <v>686</v>
      </c>
      <c r="B11" s="3" t="s">
        <v>687</v>
      </c>
      <c r="C11" s="5"/>
      <c r="D11" s="5"/>
      <c r="E11" s="5"/>
      <c r="F11" s="5"/>
      <c r="G11" s="5"/>
    </row>
    <row r="12" spans="1:7" ht="13.7" customHeight="1">
      <c r="A12" s="5"/>
      <c r="B12" s="3" t="s">
        <v>1424</v>
      </c>
      <c r="C12" s="5"/>
      <c r="D12" s="12" t="s">
        <v>1366</v>
      </c>
      <c r="E12" s="12">
        <v>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35.1" customHeight="1">
      <c r="A15" s="5"/>
      <c r="B15" s="2" t="s">
        <v>1701</v>
      </c>
      <c r="C15" s="5"/>
      <c r="D15" s="2" t="s">
        <v>1426</v>
      </c>
      <c r="E15" s="2" t="s">
        <v>1702</v>
      </c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12" customHeight="1">
      <c r="A22" s="64" t="s">
        <v>2449</v>
      </c>
      <c r="B22" s="89"/>
      <c r="C22" s="89"/>
      <c r="D22" s="89"/>
      <c r="E22" s="89"/>
      <c r="F22" s="89"/>
      <c r="G22" s="88"/>
    </row>
    <row r="23" spans="1:7" ht="12" customHeight="1">
      <c r="A23" s="90"/>
      <c r="B23" s="89"/>
      <c r="C23" s="89"/>
      <c r="D23" s="89"/>
      <c r="E23" s="89"/>
      <c r="F23" s="89"/>
      <c r="G23" s="8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977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719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827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1430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1703</v>
      </c>
      <c r="C34" s="5"/>
      <c r="D34" s="2" t="s">
        <v>1426</v>
      </c>
      <c r="E34" s="2" t="s">
        <v>1702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10:F10"/>
    <mergeCell ref="E13:F13"/>
    <mergeCell ref="E16:F16"/>
    <mergeCell ref="B18:F18"/>
    <mergeCell ref="B19:D19"/>
    <mergeCell ref="E19:F19"/>
    <mergeCell ref="B38:D38"/>
    <mergeCell ref="E38:F38"/>
    <mergeCell ref="B39:F39"/>
    <mergeCell ref="B20:F20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>
  <sheetPr codeName="Sheet194"/>
  <dimension ref="A1:G37"/>
  <sheetViews>
    <sheetView topLeftCell="A25" workbookViewId="0">
      <selection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2450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862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893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766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1432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1703</v>
      </c>
      <c r="C13" s="5"/>
      <c r="D13" s="2" t="s">
        <v>1426</v>
      </c>
      <c r="E13" s="2" t="s">
        <v>1702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2451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1023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789</v>
      </c>
      <c r="F25" s="5"/>
      <c r="G25" s="5"/>
    </row>
    <row r="26" spans="1:7" ht="11.85" customHeight="1">
      <c r="A26" s="5"/>
      <c r="B26" s="3" t="s">
        <v>683</v>
      </c>
      <c r="C26" s="3" t="s">
        <v>684</v>
      </c>
      <c r="D26" s="12" t="s">
        <v>675</v>
      </c>
      <c r="E26" s="3" t="s">
        <v>823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9" customHeight="1">
      <c r="A29" s="5"/>
      <c r="B29" s="3" t="s">
        <v>1436</v>
      </c>
      <c r="C29" s="5"/>
      <c r="D29" s="12" t="s">
        <v>1366</v>
      </c>
      <c r="E29" s="12">
        <v>1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34.9" customHeight="1">
      <c r="A32" s="5"/>
      <c r="B32" s="2" t="s">
        <v>1703</v>
      </c>
      <c r="C32" s="5"/>
      <c r="D32" s="2" t="s">
        <v>1426</v>
      </c>
      <c r="E32" s="2" t="s">
        <v>1702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.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>
  <sheetPr codeName="Sheet195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2452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1411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784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838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1440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1703</v>
      </c>
      <c r="C13" s="5"/>
      <c r="D13" s="2" t="s">
        <v>1426</v>
      </c>
      <c r="E13" s="2" t="s">
        <v>1704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2453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879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878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868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1443</v>
      </c>
      <c r="C29" s="5"/>
      <c r="D29" s="12" t="s">
        <v>1366</v>
      </c>
      <c r="E29" s="12">
        <v>1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35.1" customHeight="1">
      <c r="A32" s="5"/>
      <c r="B32" s="2" t="s">
        <v>1703</v>
      </c>
      <c r="C32" s="5"/>
      <c r="D32" s="2" t="s">
        <v>1426</v>
      </c>
      <c r="E32" s="2" t="s">
        <v>1705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>
  <sheetPr codeName="Sheet196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2454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1706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1626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789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1446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1703</v>
      </c>
      <c r="C13" s="5"/>
      <c r="D13" s="2" t="s">
        <v>1426</v>
      </c>
      <c r="E13" s="2" t="s">
        <v>1707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2455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1708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889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833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1449</v>
      </c>
      <c r="C29" s="5"/>
      <c r="D29" s="12" t="s">
        <v>1366</v>
      </c>
      <c r="E29" s="12">
        <v>1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35.1" customHeight="1">
      <c r="A32" s="5"/>
      <c r="B32" s="2" t="s">
        <v>1703</v>
      </c>
      <c r="C32" s="5"/>
      <c r="D32" s="2" t="s">
        <v>1426</v>
      </c>
      <c r="E32" s="2" t="s">
        <v>1709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>
  <sheetPr codeName="Sheet197"/>
  <dimension ref="A1:G37"/>
  <sheetViews>
    <sheetView workbookViewId="0">
      <selection activeCell="G37"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2456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1710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745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763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1452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1711</v>
      </c>
      <c r="C13" s="5"/>
      <c r="D13" s="2" t="s">
        <v>1426</v>
      </c>
      <c r="E13" s="2" t="s">
        <v>1712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2457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1713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1714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898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1456</v>
      </c>
      <c r="C29" s="5"/>
      <c r="D29" s="12" t="s">
        <v>1366</v>
      </c>
      <c r="E29" s="12">
        <v>1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35.1" customHeight="1">
      <c r="A32" s="5"/>
      <c r="B32" s="2" t="s">
        <v>1711</v>
      </c>
      <c r="C32" s="5"/>
      <c r="D32" s="2" t="s">
        <v>1426</v>
      </c>
      <c r="E32" s="2" t="s">
        <v>1715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>
  <sheetPr codeName="Sheet198"/>
  <dimension ref="A1:G37"/>
  <sheetViews>
    <sheetView topLeftCell="A22" workbookViewId="0">
      <selection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2458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1716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1717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1488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1461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1711</v>
      </c>
      <c r="C13" s="5"/>
      <c r="D13" s="2" t="s">
        <v>1426</v>
      </c>
      <c r="E13" s="2" t="s">
        <v>1709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2459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1718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1719</v>
      </c>
      <c r="F25" s="5"/>
      <c r="G25" s="5"/>
    </row>
    <row r="26" spans="1:7" ht="11.85" customHeight="1">
      <c r="A26" s="5"/>
      <c r="B26" s="3" t="s">
        <v>683</v>
      </c>
      <c r="C26" s="3" t="s">
        <v>684</v>
      </c>
      <c r="D26" s="12" t="s">
        <v>675</v>
      </c>
      <c r="E26" s="3" t="s">
        <v>1584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9" customHeight="1">
      <c r="A29" s="5"/>
      <c r="B29" s="3" t="s">
        <v>1465</v>
      </c>
      <c r="C29" s="5"/>
      <c r="D29" s="12" t="s">
        <v>1366</v>
      </c>
      <c r="E29" s="12">
        <v>1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34.9" customHeight="1">
      <c r="A32" s="5"/>
      <c r="B32" s="2" t="s">
        <v>1711</v>
      </c>
      <c r="C32" s="5"/>
      <c r="D32" s="2" t="s">
        <v>1426</v>
      </c>
      <c r="E32" s="2" t="s">
        <v>1720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.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>
  <sheetPr codeName="Sheet199"/>
  <dimension ref="A1:G37"/>
  <sheetViews>
    <sheetView topLeftCell="A22" workbookViewId="0">
      <selection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2460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1721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1722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1723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1470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1711</v>
      </c>
      <c r="C13" s="5"/>
      <c r="D13" s="2" t="s">
        <v>1426</v>
      </c>
      <c r="E13" s="2" t="s">
        <v>1724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64" t="s">
        <v>2461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1725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1726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1727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1474</v>
      </c>
      <c r="C29" s="5"/>
      <c r="D29" s="12" t="s">
        <v>1366</v>
      </c>
      <c r="E29" s="12">
        <v>1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35.1" customHeight="1">
      <c r="A32" s="5"/>
      <c r="B32" s="2" t="s">
        <v>1711</v>
      </c>
      <c r="C32" s="5"/>
      <c r="D32" s="2" t="s">
        <v>1426</v>
      </c>
      <c r="E32" s="2" t="s">
        <v>1728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>
  <sheetPr codeName="Sheet200"/>
  <dimension ref="A1:G37"/>
  <sheetViews>
    <sheetView topLeftCell="A25" workbookViewId="0">
      <selection sqref="A1:G3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2462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1729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1730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1612</v>
      </c>
      <c r="F7" s="5"/>
      <c r="G7" s="5"/>
    </row>
    <row r="8" spans="1:7" ht="12" customHeight="1">
      <c r="A8" s="5"/>
      <c r="B8" s="5"/>
      <c r="C8" s="5"/>
      <c r="D8" s="5"/>
      <c r="E8" s="878" t="s">
        <v>685</v>
      </c>
      <c r="F8" s="87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1477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1711</v>
      </c>
      <c r="C13" s="5"/>
      <c r="D13" s="2" t="s">
        <v>1426</v>
      </c>
      <c r="E13" s="2" t="s">
        <v>1731</v>
      </c>
      <c r="F13" s="5"/>
      <c r="G13" s="5"/>
    </row>
    <row r="14" spans="1:7" ht="12" customHeight="1">
      <c r="A14" s="5"/>
      <c r="B14" s="5"/>
      <c r="C14" s="5"/>
      <c r="D14" s="5"/>
      <c r="E14" s="878" t="s">
        <v>701</v>
      </c>
      <c r="F14" s="878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  <row r="19" spans="1:7" ht="12" customHeight="1">
      <c r="A19" s="90"/>
      <c r="B19" s="89"/>
      <c r="C19" s="89"/>
      <c r="D19" s="89"/>
      <c r="E19" s="89"/>
      <c r="F19" s="89"/>
      <c r="G19" s="88"/>
    </row>
    <row r="20" spans="1:7" ht="12" customHeight="1">
      <c r="A20" s="71" t="s">
        <v>2463</v>
      </c>
      <c r="B20" s="89"/>
      <c r="C20" s="89"/>
      <c r="D20" s="89"/>
      <c r="E20" s="89"/>
      <c r="F20" s="89"/>
      <c r="G20" s="88"/>
    </row>
    <row r="21" spans="1:7" ht="12" customHeight="1">
      <c r="A21" s="90"/>
      <c r="B21" s="89"/>
      <c r="C21" s="89"/>
      <c r="D21" s="89"/>
      <c r="E21" s="89"/>
      <c r="F21" s="89"/>
      <c r="G21" s="88"/>
    </row>
    <row r="22" spans="1:7" ht="35.1" customHeight="1">
      <c r="A22" s="6" t="s">
        <v>747</v>
      </c>
      <c r="B22" s="6" t="s">
        <v>748</v>
      </c>
      <c r="C22" s="6" t="s">
        <v>749</v>
      </c>
      <c r="D22" s="6" t="s">
        <v>750</v>
      </c>
      <c r="E22" s="6" t="s">
        <v>751</v>
      </c>
      <c r="F22" s="7" t="s">
        <v>752</v>
      </c>
      <c r="G22" s="7" t="s">
        <v>753</v>
      </c>
    </row>
    <row r="23" spans="1:7" ht="12" customHeight="1">
      <c r="A23" s="12" t="s">
        <v>671</v>
      </c>
      <c r="B23" s="3" t="s">
        <v>672</v>
      </c>
      <c r="C23" s="5"/>
      <c r="D23" s="5"/>
      <c r="E23" s="5"/>
      <c r="F23" s="5"/>
      <c r="G23" s="5"/>
    </row>
    <row r="24" spans="1:7" ht="12" customHeight="1">
      <c r="A24" s="5"/>
      <c r="B24" s="3" t="s">
        <v>673</v>
      </c>
      <c r="C24" s="3" t="s">
        <v>674</v>
      </c>
      <c r="D24" s="12" t="s">
        <v>675</v>
      </c>
      <c r="E24" s="3" t="s">
        <v>1732</v>
      </c>
      <c r="F24" s="5"/>
      <c r="G24" s="5"/>
    </row>
    <row r="25" spans="1:7" ht="12" customHeight="1">
      <c r="A25" s="5"/>
      <c r="B25" s="3" t="s">
        <v>1423</v>
      </c>
      <c r="C25" s="3" t="s">
        <v>678</v>
      </c>
      <c r="D25" s="12" t="s">
        <v>675</v>
      </c>
      <c r="E25" s="3" t="s">
        <v>1733</v>
      </c>
      <c r="F25" s="5"/>
      <c r="G25" s="5"/>
    </row>
    <row r="26" spans="1:7" ht="12" customHeight="1">
      <c r="A26" s="5"/>
      <c r="B26" s="3" t="s">
        <v>683</v>
      </c>
      <c r="C26" s="3" t="s">
        <v>684</v>
      </c>
      <c r="D26" s="12" t="s">
        <v>675</v>
      </c>
      <c r="E26" s="3" t="s">
        <v>1734</v>
      </c>
      <c r="F26" s="5"/>
      <c r="G26" s="5"/>
    </row>
    <row r="27" spans="1:7" ht="12" customHeight="1">
      <c r="A27" s="5"/>
      <c r="B27" s="5"/>
      <c r="C27" s="5"/>
      <c r="D27" s="5"/>
      <c r="E27" s="878" t="s">
        <v>685</v>
      </c>
      <c r="F27" s="878"/>
      <c r="G27" s="5"/>
    </row>
    <row r="28" spans="1:7" ht="12" customHeight="1">
      <c r="A28" s="12" t="s">
        <v>686</v>
      </c>
      <c r="B28" s="3" t="s">
        <v>687</v>
      </c>
      <c r="C28" s="5"/>
      <c r="D28" s="5"/>
      <c r="E28" s="5"/>
      <c r="F28" s="5"/>
      <c r="G28" s="5"/>
    </row>
    <row r="29" spans="1:7" ht="13.7" customHeight="1">
      <c r="A29" s="5"/>
      <c r="B29" s="3" t="s">
        <v>1482</v>
      </c>
      <c r="C29" s="5"/>
      <c r="D29" s="12" t="s">
        <v>1366</v>
      </c>
      <c r="E29" s="12">
        <v>1</v>
      </c>
      <c r="F29" s="5"/>
      <c r="G29" s="5"/>
    </row>
    <row r="30" spans="1:7" ht="12" customHeight="1">
      <c r="A30" s="5"/>
      <c r="B30" s="5"/>
      <c r="C30" s="5"/>
      <c r="D30" s="5"/>
      <c r="E30" s="878" t="s">
        <v>698</v>
      </c>
      <c r="F30" s="878"/>
      <c r="G30" s="5"/>
    </row>
    <row r="31" spans="1:7" ht="12" customHeight="1">
      <c r="A31" s="12" t="s">
        <v>699</v>
      </c>
      <c r="B31" s="3" t="s">
        <v>700</v>
      </c>
      <c r="C31" s="5"/>
      <c r="D31" s="5"/>
      <c r="E31" s="5"/>
      <c r="F31" s="5"/>
      <c r="G31" s="5"/>
    </row>
    <row r="32" spans="1:7" ht="35.1" customHeight="1">
      <c r="A32" s="5"/>
      <c r="B32" s="2" t="s">
        <v>1711</v>
      </c>
      <c r="C32" s="5"/>
      <c r="D32" s="2" t="s">
        <v>1426</v>
      </c>
      <c r="E32" s="2" t="s">
        <v>1735</v>
      </c>
      <c r="F32" s="5"/>
      <c r="G32" s="5"/>
    </row>
    <row r="33" spans="1:7" ht="12" customHeight="1">
      <c r="A33" s="5"/>
      <c r="B33" s="5"/>
      <c r="C33" s="5"/>
      <c r="D33" s="5"/>
      <c r="E33" s="878" t="s">
        <v>701</v>
      </c>
      <c r="F33" s="878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12" t="s">
        <v>702</v>
      </c>
      <c r="B35" s="878" t="s">
        <v>703</v>
      </c>
      <c r="C35" s="878"/>
      <c r="D35" s="878"/>
      <c r="E35" s="878"/>
      <c r="F35" s="878"/>
      <c r="G35" s="5"/>
    </row>
    <row r="36" spans="1:7" ht="12" customHeight="1">
      <c r="A36" s="12" t="s">
        <v>704</v>
      </c>
      <c r="B36" s="875" t="s">
        <v>705</v>
      </c>
      <c r="C36" s="875"/>
      <c r="D36" s="875"/>
      <c r="E36" s="876" t="s">
        <v>706</v>
      </c>
      <c r="F36" s="876"/>
      <c r="G36" s="5"/>
    </row>
    <row r="37" spans="1:7" ht="12" customHeight="1">
      <c r="A37" s="12" t="s">
        <v>707</v>
      </c>
      <c r="B37" s="877" t="s">
        <v>708</v>
      </c>
      <c r="C37" s="877"/>
      <c r="D37" s="877"/>
      <c r="E37" s="877"/>
      <c r="F37" s="877"/>
      <c r="G37" s="5"/>
    </row>
  </sheetData>
  <mergeCells count="14">
    <mergeCell ref="E8:F8"/>
    <mergeCell ref="E11:F11"/>
    <mergeCell ref="E14:F14"/>
    <mergeCell ref="B16:F16"/>
    <mergeCell ref="B17:D17"/>
    <mergeCell ref="E17:F17"/>
    <mergeCell ref="B36:D36"/>
    <mergeCell ref="E36:F36"/>
    <mergeCell ref="B37:F37"/>
    <mergeCell ref="B18:F18"/>
    <mergeCell ref="E27:F27"/>
    <mergeCell ref="E30:F30"/>
    <mergeCell ref="E33:F33"/>
    <mergeCell ref="B35:F35"/>
  </mergeCells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>
  <sheetPr codeName="Sheet201"/>
  <dimension ref="A1:G39"/>
  <sheetViews>
    <sheetView topLeftCell="A28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2464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766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827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1736</v>
      </c>
      <c r="F7" s="5"/>
      <c r="G7" s="5"/>
    </row>
    <row r="8" spans="1:7" ht="12" customHeight="1">
      <c r="A8" s="5"/>
      <c r="B8" s="3" t="s">
        <v>1737</v>
      </c>
      <c r="C8" s="3" t="s">
        <v>1604</v>
      </c>
      <c r="D8" s="12" t="s">
        <v>675</v>
      </c>
      <c r="E8" s="3" t="s">
        <v>880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1484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1738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0"/>
      <c r="B20" s="89"/>
      <c r="C20" s="89"/>
      <c r="D20" s="89"/>
      <c r="E20" s="89"/>
      <c r="F20" s="89"/>
      <c r="G20" s="88"/>
    </row>
    <row r="21" spans="1:7" ht="12" customHeight="1">
      <c r="A21" s="64" t="s">
        <v>2465</v>
      </c>
      <c r="B21" s="89"/>
      <c r="C21" s="89"/>
      <c r="D21" s="89"/>
      <c r="E21" s="89"/>
      <c r="F21" s="89"/>
      <c r="G21" s="88"/>
    </row>
    <row r="22" spans="1:7" ht="12" customHeight="1">
      <c r="A22" s="90"/>
      <c r="B22" s="89"/>
      <c r="C22" s="89"/>
      <c r="D22" s="89"/>
      <c r="E22" s="89"/>
      <c r="F22" s="89"/>
      <c r="G22" s="8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858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823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827</v>
      </c>
      <c r="F27" s="5"/>
      <c r="G27" s="5"/>
    </row>
    <row r="28" spans="1:7" ht="12" customHeight="1">
      <c r="A28" s="5"/>
      <c r="B28" s="3" t="s">
        <v>1737</v>
      </c>
      <c r="C28" s="3" t="s">
        <v>1604</v>
      </c>
      <c r="D28" s="12" t="s">
        <v>675</v>
      </c>
      <c r="E28" s="3" t="s">
        <v>876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1486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1739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A1:G44"/>
  <sheetViews>
    <sheetView workbookViewId="0">
      <selection activeCell="G44" sqref="A1:G44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21.5703125" customWidth="1"/>
  </cols>
  <sheetData>
    <row r="1" spans="1:7">
      <c r="A1" s="71" t="s">
        <v>2088</v>
      </c>
    </row>
    <row r="2" spans="1:7">
      <c r="A2" s="64"/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1" t="s">
        <v>839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1" t="s">
        <v>679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1" t="s">
        <v>682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1" t="s">
        <v>822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730</v>
      </c>
      <c r="C11" s="5"/>
      <c r="D11" s="11" t="s">
        <v>692</v>
      </c>
      <c r="E11" s="10" t="s">
        <v>956</v>
      </c>
      <c r="F11" s="5"/>
      <c r="G11" s="5"/>
    </row>
    <row r="12" spans="1:7" ht="12.4" customHeight="1">
      <c r="A12" s="5"/>
      <c r="B12" s="10" t="s">
        <v>794</v>
      </c>
      <c r="C12" s="5"/>
      <c r="D12" s="11" t="s">
        <v>690</v>
      </c>
      <c r="E12" s="10" t="s">
        <v>964</v>
      </c>
      <c r="F12" s="5"/>
      <c r="G12" s="5"/>
    </row>
    <row r="13" spans="1:7" ht="12.4" customHeight="1">
      <c r="A13" s="5"/>
      <c r="B13" s="10" t="s">
        <v>787</v>
      </c>
      <c r="C13" s="5"/>
      <c r="D13" s="11" t="s">
        <v>692</v>
      </c>
      <c r="E13" s="11" t="s">
        <v>886</v>
      </c>
      <c r="F13" s="5"/>
      <c r="G13" s="5"/>
    </row>
    <row r="14" spans="1:7" ht="10.9" customHeight="1">
      <c r="A14" s="5"/>
      <c r="B14" s="5"/>
      <c r="C14" s="5"/>
      <c r="D14" s="5"/>
      <c r="E14" s="881" t="s">
        <v>698</v>
      </c>
      <c r="F14" s="881"/>
      <c r="G14" s="5"/>
    </row>
    <row r="15" spans="1:7" ht="10.9" customHeight="1">
      <c r="A15" s="10" t="s">
        <v>699</v>
      </c>
      <c r="B15" s="10" t="s">
        <v>700</v>
      </c>
      <c r="C15" s="5"/>
      <c r="D15" s="5"/>
      <c r="E15" s="5"/>
      <c r="F15" s="5"/>
      <c r="G15" s="5"/>
    </row>
    <row r="16" spans="1:7" ht="10.9" customHeight="1">
      <c r="A16" s="5"/>
      <c r="B16" s="5"/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881" t="s">
        <v>701</v>
      </c>
      <c r="F17" s="881"/>
      <c r="G17" s="5"/>
    </row>
    <row r="18" spans="1:7" ht="10.9" customHeight="1">
      <c r="A18" s="5"/>
      <c r="B18" s="5"/>
      <c r="C18" s="5"/>
      <c r="D18" s="5"/>
      <c r="E18" s="5"/>
      <c r="F18" s="5"/>
      <c r="G18" s="5"/>
    </row>
    <row r="19" spans="1:7" ht="10.9" customHeight="1">
      <c r="A19" s="10" t="s">
        <v>702</v>
      </c>
      <c r="B19" s="881" t="s">
        <v>703</v>
      </c>
      <c r="C19" s="881"/>
      <c r="D19" s="881"/>
      <c r="E19" s="881"/>
      <c r="F19" s="881"/>
      <c r="G19" s="5"/>
    </row>
    <row r="20" spans="1:7" ht="12" customHeight="1">
      <c r="A20" s="10" t="s">
        <v>704</v>
      </c>
      <c r="B20" s="875" t="s">
        <v>843</v>
      </c>
      <c r="C20" s="875"/>
      <c r="D20" s="875"/>
      <c r="E20" s="879" t="s">
        <v>706</v>
      </c>
      <c r="F20" s="879"/>
      <c r="G20" s="5"/>
    </row>
    <row r="21" spans="1:7" ht="10.9" customHeight="1">
      <c r="A21" s="10" t="s">
        <v>707</v>
      </c>
      <c r="B21" s="880" t="s">
        <v>708</v>
      </c>
      <c r="C21" s="880"/>
      <c r="D21" s="880"/>
      <c r="E21" s="880"/>
      <c r="F21" s="880"/>
      <c r="G21" s="5"/>
    </row>
    <row r="22" spans="1:7" ht="10.9" customHeight="1">
      <c r="A22" s="29"/>
      <c r="B22" s="32"/>
      <c r="C22" s="32"/>
      <c r="D22" s="32"/>
      <c r="E22" s="32"/>
      <c r="F22" s="32"/>
      <c r="G22" s="28"/>
    </row>
    <row r="23" spans="1:7" ht="10.9" customHeight="1">
      <c r="A23" s="71" t="s">
        <v>2089</v>
      </c>
      <c r="B23" s="32"/>
      <c r="C23" s="32"/>
      <c r="D23" s="32"/>
      <c r="E23" s="32"/>
      <c r="F23" s="32"/>
      <c r="G23" s="28"/>
    </row>
    <row r="24" spans="1:7" ht="10.9" customHeight="1">
      <c r="A24" s="64"/>
      <c r="B24" s="32"/>
      <c r="C24" s="32"/>
      <c r="D24" s="32"/>
      <c r="E24" s="32"/>
      <c r="F24" s="32"/>
      <c r="G24" s="28"/>
    </row>
    <row r="25" spans="1:7" ht="31.35" customHeight="1">
      <c r="A25" s="9" t="s">
        <v>946</v>
      </c>
      <c r="B25" s="19" t="s">
        <v>947</v>
      </c>
      <c r="C25" s="9" t="s">
        <v>948</v>
      </c>
      <c r="D25" s="9" t="s">
        <v>949</v>
      </c>
      <c r="E25" s="9" t="s">
        <v>950</v>
      </c>
      <c r="F25" s="8" t="s">
        <v>669</v>
      </c>
      <c r="G25" s="8" t="s">
        <v>670</v>
      </c>
    </row>
    <row r="26" spans="1:7" ht="10.9" customHeight="1">
      <c r="A26" s="10" t="s">
        <v>671</v>
      </c>
      <c r="B26" s="10" t="s">
        <v>672</v>
      </c>
      <c r="C26" s="5"/>
      <c r="D26" s="5"/>
      <c r="E26" s="5"/>
      <c r="F26" s="5"/>
      <c r="G26" s="5"/>
    </row>
    <row r="27" spans="1:7" ht="12.4" customHeight="1">
      <c r="A27" s="5"/>
      <c r="B27" s="10" t="s">
        <v>673</v>
      </c>
      <c r="C27" s="10" t="s">
        <v>674</v>
      </c>
      <c r="D27" s="11" t="s">
        <v>675</v>
      </c>
      <c r="E27" s="11" t="s">
        <v>839</v>
      </c>
      <c r="F27" s="5"/>
      <c r="G27" s="5"/>
    </row>
    <row r="28" spans="1:7" ht="12.4" customHeight="1">
      <c r="A28" s="5"/>
      <c r="B28" s="10" t="s">
        <v>792</v>
      </c>
      <c r="C28" s="10" t="s">
        <v>678</v>
      </c>
      <c r="D28" s="11" t="s">
        <v>675</v>
      </c>
      <c r="E28" s="11" t="s">
        <v>679</v>
      </c>
      <c r="F28" s="5"/>
      <c r="G28" s="5"/>
    </row>
    <row r="29" spans="1:7" ht="12.4" customHeight="1">
      <c r="A29" s="5"/>
      <c r="B29" s="10" t="s">
        <v>680</v>
      </c>
      <c r="C29" s="10" t="s">
        <v>681</v>
      </c>
      <c r="D29" s="11" t="s">
        <v>675</v>
      </c>
      <c r="E29" s="11" t="s">
        <v>682</v>
      </c>
      <c r="F29" s="5"/>
      <c r="G29" s="5"/>
    </row>
    <row r="30" spans="1:7" ht="12.4" customHeight="1">
      <c r="A30" s="5"/>
      <c r="B30" s="10" t="s">
        <v>683</v>
      </c>
      <c r="C30" s="10" t="s">
        <v>684</v>
      </c>
      <c r="D30" s="11" t="s">
        <v>675</v>
      </c>
      <c r="E30" s="11" t="s">
        <v>822</v>
      </c>
      <c r="F30" s="5"/>
      <c r="G30" s="5"/>
    </row>
    <row r="31" spans="1:7" ht="10.9" customHeight="1">
      <c r="A31" s="5"/>
      <c r="B31" s="5"/>
      <c r="C31" s="5"/>
      <c r="D31" s="5"/>
      <c r="E31" s="881" t="s">
        <v>685</v>
      </c>
      <c r="F31" s="881"/>
      <c r="G31" s="5"/>
    </row>
    <row r="32" spans="1:7" ht="10.9" customHeight="1">
      <c r="A32" s="10" t="s">
        <v>686</v>
      </c>
      <c r="B32" s="10" t="s">
        <v>687</v>
      </c>
      <c r="C32" s="5"/>
      <c r="D32" s="5"/>
      <c r="E32" s="5"/>
      <c r="F32" s="5"/>
      <c r="G32" s="5"/>
    </row>
    <row r="33" spans="1:7" ht="12.4" customHeight="1">
      <c r="A33" s="5"/>
      <c r="B33" s="10" t="s">
        <v>730</v>
      </c>
      <c r="C33" s="5"/>
      <c r="D33" s="11" t="s">
        <v>692</v>
      </c>
      <c r="E33" s="10" t="s">
        <v>956</v>
      </c>
      <c r="F33" s="5"/>
      <c r="G33" s="5"/>
    </row>
    <row r="34" spans="1:7" ht="12.4" customHeight="1">
      <c r="A34" s="5"/>
      <c r="B34" s="10" t="s">
        <v>794</v>
      </c>
      <c r="C34" s="5"/>
      <c r="D34" s="11" t="s">
        <v>690</v>
      </c>
      <c r="E34" s="10" t="s">
        <v>965</v>
      </c>
      <c r="F34" s="5"/>
      <c r="G34" s="5"/>
    </row>
    <row r="35" spans="1:7" ht="12.4" customHeight="1">
      <c r="A35" s="5"/>
      <c r="B35" s="10" t="s">
        <v>785</v>
      </c>
      <c r="C35" s="5"/>
      <c r="D35" s="11" t="s">
        <v>692</v>
      </c>
      <c r="E35" s="10" t="s">
        <v>966</v>
      </c>
      <c r="F35" s="5"/>
      <c r="G35" s="5"/>
    </row>
    <row r="36" spans="1:7" ht="12.4" customHeight="1">
      <c r="A36" s="5"/>
      <c r="B36" s="10" t="s">
        <v>787</v>
      </c>
      <c r="C36" s="5"/>
      <c r="D36" s="11" t="s">
        <v>692</v>
      </c>
      <c r="E36" s="10" t="s">
        <v>967</v>
      </c>
      <c r="F36" s="5"/>
      <c r="G36" s="5"/>
    </row>
    <row r="37" spans="1:7" ht="10.9" customHeight="1">
      <c r="A37" s="5"/>
      <c r="B37" s="5"/>
      <c r="C37" s="5"/>
      <c r="D37" s="5"/>
      <c r="E37" s="881" t="s">
        <v>698</v>
      </c>
      <c r="F37" s="881"/>
      <c r="G37" s="5"/>
    </row>
    <row r="38" spans="1:7" ht="10.9" customHeight="1">
      <c r="A38" s="10" t="s">
        <v>699</v>
      </c>
      <c r="B38" s="10" t="s">
        <v>700</v>
      </c>
      <c r="C38" s="5"/>
      <c r="D38" s="5"/>
      <c r="E38" s="5"/>
      <c r="F38" s="5"/>
      <c r="G38" s="5"/>
    </row>
    <row r="39" spans="1:7" ht="10.9" customHeight="1">
      <c r="A39" s="5"/>
      <c r="B39" s="5"/>
      <c r="C39" s="5"/>
      <c r="D39" s="5"/>
      <c r="E39" s="5"/>
      <c r="F39" s="5"/>
      <c r="G39" s="5"/>
    </row>
    <row r="40" spans="1:7" ht="10.9" customHeight="1">
      <c r="A40" s="5"/>
      <c r="B40" s="5"/>
      <c r="C40" s="5"/>
      <c r="D40" s="5"/>
      <c r="E40" s="881" t="s">
        <v>701</v>
      </c>
      <c r="F40" s="881"/>
      <c r="G40" s="5"/>
    </row>
    <row r="41" spans="1:7" ht="10.9" customHeight="1">
      <c r="A41" s="5"/>
      <c r="B41" s="5"/>
      <c r="C41" s="5"/>
      <c r="D41" s="5"/>
      <c r="E41" s="5"/>
      <c r="F41" s="5"/>
      <c r="G41" s="5"/>
    </row>
    <row r="42" spans="1:7" ht="10.9" customHeight="1">
      <c r="A42" s="10" t="s">
        <v>702</v>
      </c>
      <c r="B42" s="881" t="s">
        <v>703</v>
      </c>
      <c r="C42" s="881"/>
      <c r="D42" s="881"/>
      <c r="E42" s="881"/>
      <c r="F42" s="881"/>
      <c r="G42" s="5"/>
    </row>
    <row r="43" spans="1:7" ht="12" customHeight="1">
      <c r="A43" s="10" t="s">
        <v>704</v>
      </c>
      <c r="B43" s="875" t="s">
        <v>843</v>
      </c>
      <c r="C43" s="875"/>
      <c r="D43" s="875"/>
      <c r="E43" s="879" t="s">
        <v>706</v>
      </c>
      <c r="F43" s="879"/>
      <c r="G43" s="5"/>
    </row>
    <row r="44" spans="1:7" ht="10.9" customHeight="1">
      <c r="A44" s="10" t="s">
        <v>707</v>
      </c>
      <c r="B44" s="880" t="s">
        <v>708</v>
      </c>
      <c r="C44" s="880"/>
      <c r="D44" s="880"/>
      <c r="E44" s="880"/>
      <c r="F44" s="880"/>
      <c r="G44" s="5"/>
    </row>
  </sheetData>
  <mergeCells count="14">
    <mergeCell ref="E9:F9"/>
    <mergeCell ref="E14:F14"/>
    <mergeCell ref="E17:F17"/>
    <mergeCell ref="B19:F19"/>
    <mergeCell ref="B20:D20"/>
    <mergeCell ref="E20:F20"/>
    <mergeCell ref="B43:D43"/>
    <mergeCell ref="E43:F43"/>
    <mergeCell ref="B44:F44"/>
    <mergeCell ref="B21:F21"/>
    <mergeCell ref="E31:F31"/>
    <mergeCell ref="E37:F37"/>
    <mergeCell ref="E40:F40"/>
    <mergeCell ref="B42:F42"/>
  </mergeCells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>
  <sheetPr codeName="Sheet202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2466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694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693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827</v>
      </c>
      <c r="F7" s="5"/>
      <c r="G7" s="5"/>
    </row>
    <row r="8" spans="1:7" ht="12" customHeight="1">
      <c r="A8" s="5"/>
      <c r="B8" s="3" t="s">
        <v>1737</v>
      </c>
      <c r="C8" s="3" t="s">
        <v>1604</v>
      </c>
      <c r="D8" s="12" t="s">
        <v>675</v>
      </c>
      <c r="E8" s="3" t="s">
        <v>1460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1487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1427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2467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987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838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766</v>
      </c>
      <c r="F27" s="5"/>
      <c r="G27" s="5"/>
    </row>
    <row r="28" spans="1:7" ht="12" customHeight="1">
      <c r="A28" s="5"/>
      <c r="B28" s="3" t="s">
        <v>1737</v>
      </c>
      <c r="C28" s="3" t="s">
        <v>1604</v>
      </c>
      <c r="D28" s="12" t="s">
        <v>675</v>
      </c>
      <c r="E28" s="3" t="s">
        <v>1553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1489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1740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  <pageSetup orientation="portrait" horizontalDpi="360" verticalDpi="360" r:id="rId1"/>
</worksheet>
</file>

<file path=xl/worksheets/sheet211.xml><?xml version="1.0" encoding="utf-8"?>
<worksheet xmlns="http://schemas.openxmlformats.org/spreadsheetml/2006/main" xmlns:r="http://schemas.openxmlformats.org/officeDocument/2006/relationships">
  <sheetPr codeName="Sheet203"/>
  <dimension ref="A1:G39"/>
  <sheetViews>
    <sheetView topLeftCell="A19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2468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907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862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765</v>
      </c>
      <c r="F7" s="5"/>
      <c r="G7" s="5"/>
    </row>
    <row r="8" spans="1:7" ht="12" customHeight="1">
      <c r="A8" s="5"/>
      <c r="B8" s="3" t="s">
        <v>1737</v>
      </c>
      <c r="C8" s="3" t="s">
        <v>1604</v>
      </c>
      <c r="D8" s="12" t="s">
        <v>675</v>
      </c>
      <c r="E8" s="3" t="s">
        <v>1591</v>
      </c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1491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1704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2469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777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833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719</v>
      </c>
      <c r="F27" s="5"/>
      <c r="G27" s="5"/>
    </row>
    <row r="28" spans="1:7" ht="12" customHeight="1">
      <c r="A28" s="5"/>
      <c r="B28" s="3" t="s">
        <v>1737</v>
      </c>
      <c r="C28" s="3" t="s">
        <v>1604</v>
      </c>
      <c r="D28" s="12" t="s">
        <v>675</v>
      </c>
      <c r="E28" s="3" t="s">
        <v>1681</v>
      </c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1493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1741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>
  <sheetPr codeName="Sheet204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2470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760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775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694</v>
      </c>
      <c r="F7" s="5"/>
      <c r="G7" s="5"/>
    </row>
    <row r="8" spans="1:7" ht="12" customHeight="1">
      <c r="A8" s="5"/>
      <c r="B8" s="3" t="s">
        <v>1737</v>
      </c>
      <c r="C8" s="3" t="s">
        <v>1604</v>
      </c>
      <c r="D8" s="12" t="s">
        <v>675</v>
      </c>
      <c r="E8" s="3" t="s">
        <v>1742</v>
      </c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1495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1705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2471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1743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1744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835</v>
      </c>
      <c r="F27" s="5"/>
      <c r="G27" s="5"/>
    </row>
    <row r="28" spans="1:7" ht="12" customHeight="1">
      <c r="A28" s="5"/>
      <c r="B28" s="3" t="s">
        <v>1737</v>
      </c>
      <c r="C28" s="3" t="s">
        <v>1604</v>
      </c>
      <c r="D28" s="12" t="s">
        <v>675</v>
      </c>
      <c r="E28" s="3" t="s">
        <v>1745</v>
      </c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1499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1746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>
  <sheetPr codeName="Sheet205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2472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1028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1747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1008</v>
      </c>
      <c r="F7" s="5"/>
      <c r="G7" s="5"/>
    </row>
    <row r="8" spans="1:7" ht="12" customHeight="1">
      <c r="A8" s="5"/>
      <c r="B8" s="3" t="s">
        <v>1737</v>
      </c>
      <c r="C8" s="3" t="s">
        <v>1604</v>
      </c>
      <c r="D8" s="12" t="s">
        <v>675</v>
      </c>
      <c r="E8" s="3" t="s">
        <v>1748</v>
      </c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1502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1700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2473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1749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1750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814</v>
      </c>
      <c r="F27" s="5"/>
      <c r="G27" s="5"/>
    </row>
    <row r="28" spans="1:7" ht="12" customHeight="1">
      <c r="A28" s="5"/>
      <c r="B28" s="3" t="s">
        <v>1737</v>
      </c>
      <c r="C28" s="3" t="s">
        <v>1604</v>
      </c>
      <c r="D28" s="12" t="s">
        <v>675</v>
      </c>
      <c r="E28" s="3" t="s">
        <v>1751</v>
      </c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1506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1752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>
  <sheetPr codeName="Sheet206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2474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762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930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833</v>
      </c>
      <c r="F7" s="5"/>
      <c r="G7" s="5"/>
    </row>
    <row r="8" spans="1:7" ht="12" customHeight="1">
      <c r="A8" s="5"/>
      <c r="B8" s="3" t="s">
        <v>1737</v>
      </c>
      <c r="C8" s="3" t="s">
        <v>1604</v>
      </c>
      <c r="D8" s="12" t="s">
        <v>675</v>
      </c>
      <c r="E8" s="3" t="s">
        <v>1722</v>
      </c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1753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1754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2475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1755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1756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696</v>
      </c>
      <c r="F27" s="5"/>
      <c r="G27" s="5"/>
    </row>
    <row r="28" spans="1:7" ht="12" customHeight="1">
      <c r="A28" s="5"/>
      <c r="B28" s="3" t="s">
        <v>1737</v>
      </c>
      <c r="C28" s="3" t="s">
        <v>1604</v>
      </c>
      <c r="D28" s="12" t="s">
        <v>675</v>
      </c>
      <c r="E28" s="3" t="s">
        <v>1757</v>
      </c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1512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4.9" customHeight="1">
      <c r="A34" s="5"/>
      <c r="B34" s="2" t="s">
        <v>1711</v>
      </c>
      <c r="C34" s="5"/>
      <c r="D34" s="2" t="s">
        <v>1426</v>
      </c>
      <c r="E34" s="2" t="s">
        <v>1758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.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>
  <sheetPr codeName="Sheet207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2476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1759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1760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959</v>
      </c>
      <c r="F7" s="5"/>
      <c r="G7" s="5"/>
    </row>
    <row r="8" spans="1:7" ht="12" customHeight="1">
      <c r="A8" s="5"/>
      <c r="B8" s="3" t="s">
        <v>1737</v>
      </c>
      <c r="C8" s="3" t="s">
        <v>1604</v>
      </c>
      <c r="D8" s="12" t="s">
        <v>675</v>
      </c>
      <c r="E8" s="3" t="s">
        <v>1761</v>
      </c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1516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1762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2477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1763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1764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1640</v>
      </c>
      <c r="F27" s="5"/>
      <c r="G27" s="5"/>
    </row>
    <row r="28" spans="1:7" ht="12" customHeight="1">
      <c r="A28" s="5"/>
      <c r="B28" s="3" t="s">
        <v>1737</v>
      </c>
      <c r="C28" s="3" t="s">
        <v>1604</v>
      </c>
      <c r="D28" s="12" t="s">
        <v>675</v>
      </c>
      <c r="E28" s="3" t="s">
        <v>1765</v>
      </c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23.45" customHeight="1">
      <c r="A31" s="5"/>
      <c r="B31" s="3" t="s">
        <v>1766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1767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>
  <sheetPr codeName="Sheet208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2478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1768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1769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1770</v>
      </c>
      <c r="F7" s="5"/>
      <c r="G7" s="5"/>
    </row>
    <row r="8" spans="1:7" ht="12" customHeight="1">
      <c r="A8" s="5"/>
      <c r="B8" s="3" t="s">
        <v>1737</v>
      </c>
      <c r="C8" s="3" t="s">
        <v>1604</v>
      </c>
      <c r="D8" s="12" t="s">
        <v>675</v>
      </c>
      <c r="E8" s="3" t="s">
        <v>1771</v>
      </c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23.45" customHeight="1">
      <c r="A11" s="5"/>
      <c r="B11" s="2" t="s">
        <v>1525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4.9" customHeight="1">
      <c r="A14" s="5"/>
      <c r="B14" s="3" t="s">
        <v>1772</v>
      </c>
      <c r="C14" s="5"/>
      <c r="D14" s="2" t="s">
        <v>1426</v>
      </c>
      <c r="E14" s="2" t="s">
        <v>1773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2479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4.9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1774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1454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1464</v>
      </c>
      <c r="F27" s="5"/>
      <c r="G27" s="5"/>
    </row>
    <row r="28" spans="1:7" ht="12" customHeight="1">
      <c r="A28" s="5"/>
      <c r="B28" s="3" t="s">
        <v>1737</v>
      </c>
      <c r="C28" s="3" t="s">
        <v>1604</v>
      </c>
      <c r="D28" s="12" t="s">
        <v>675</v>
      </c>
      <c r="E28" s="3" t="s">
        <v>1775</v>
      </c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23.45" customHeight="1">
      <c r="A31" s="5"/>
      <c r="B31" s="2" t="s">
        <v>1530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1776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>
  <sheetPr codeName="Sheet209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2480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770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761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766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1534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1535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2481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1625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1015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858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1536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1535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>
  <sheetPr codeName="Sheet210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2482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1777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873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694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1539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1535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2483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800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1778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868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1542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1535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>
  <sheetPr codeName="Sheet211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2484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798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797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880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1545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1535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2485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1547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1529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1429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1548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1535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16.7109375" customWidth="1"/>
  </cols>
  <sheetData>
    <row r="1" spans="1:7">
      <c r="A1" s="71" t="s">
        <v>2090</v>
      </c>
    </row>
    <row r="2" spans="1:7">
      <c r="A2" s="65"/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0" t="s">
        <v>712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0" t="s">
        <v>729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0" t="s">
        <v>761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0" t="s">
        <v>789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730</v>
      </c>
      <c r="C11" s="5"/>
      <c r="D11" s="11" t="s">
        <v>692</v>
      </c>
      <c r="E11" s="10" t="s">
        <v>968</v>
      </c>
      <c r="F11" s="5"/>
      <c r="G11" s="5"/>
    </row>
    <row r="12" spans="1:7" ht="12.4" customHeight="1">
      <c r="A12" s="5"/>
      <c r="B12" s="10" t="s">
        <v>794</v>
      </c>
      <c r="C12" s="5"/>
      <c r="D12" s="11" t="s">
        <v>690</v>
      </c>
      <c r="E12" s="10" t="s">
        <v>969</v>
      </c>
      <c r="F12" s="5"/>
      <c r="G12" s="5"/>
    </row>
    <row r="13" spans="1:7" ht="12.4" customHeight="1">
      <c r="A13" s="5"/>
      <c r="B13" s="10" t="s">
        <v>787</v>
      </c>
      <c r="C13" s="5"/>
      <c r="D13" s="11" t="s">
        <v>692</v>
      </c>
      <c r="E13" s="10" t="s">
        <v>869</v>
      </c>
      <c r="F13" s="5"/>
      <c r="G13" s="5"/>
    </row>
    <row r="14" spans="1:7" ht="10.9" customHeight="1">
      <c r="A14" s="5"/>
      <c r="B14" s="5"/>
      <c r="C14" s="5"/>
      <c r="D14" s="5"/>
      <c r="E14" s="881" t="s">
        <v>698</v>
      </c>
      <c r="F14" s="881"/>
      <c r="G14" s="5"/>
    </row>
    <row r="15" spans="1:7" ht="10.9" customHeight="1">
      <c r="A15" s="10" t="s">
        <v>699</v>
      </c>
      <c r="B15" s="10" t="s">
        <v>700</v>
      </c>
      <c r="C15" s="5"/>
      <c r="D15" s="5"/>
      <c r="E15" s="5"/>
      <c r="F15" s="5"/>
      <c r="G15" s="5"/>
    </row>
    <row r="16" spans="1:7" ht="10.9" customHeight="1">
      <c r="A16" s="5"/>
      <c r="B16" s="5"/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881" t="s">
        <v>701</v>
      </c>
      <c r="F17" s="881"/>
      <c r="G17" s="5"/>
    </row>
    <row r="18" spans="1:7" ht="10.9" customHeight="1">
      <c r="A18" s="5"/>
      <c r="B18" s="5"/>
      <c r="C18" s="5"/>
      <c r="D18" s="5"/>
      <c r="E18" s="5"/>
      <c r="F18" s="5"/>
      <c r="G18" s="5"/>
    </row>
    <row r="19" spans="1:7" ht="10.9" customHeight="1">
      <c r="A19" s="10" t="s">
        <v>702</v>
      </c>
      <c r="B19" s="881" t="s">
        <v>703</v>
      </c>
      <c r="C19" s="881"/>
      <c r="D19" s="881"/>
      <c r="E19" s="881"/>
      <c r="F19" s="881"/>
      <c r="G19" s="5"/>
    </row>
    <row r="20" spans="1:7" ht="12" customHeight="1">
      <c r="A20" s="10" t="s">
        <v>704</v>
      </c>
      <c r="B20" s="875" t="s">
        <v>843</v>
      </c>
      <c r="C20" s="875"/>
      <c r="D20" s="875"/>
      <c r="E20" s="879" t="s">
        <v>706</v>
      </c>
      <c r="F20" s="879"/>
      <c r="G20" s="5"/>
    </row>
    <row r="21" spans="1:7" ht="10.9" customHeight="1">
      <c r="A21" s="10" t="s">
        <v>707</v>
      </c>
      <c r="B21" s="880" t="s">
        <v>708</v>
      </c>
      <c r="C21" s="880"/>
      <c r="D21" s="880"/>
      <c r="E21" s="880"/>
      <c r="F21" s="880"/>
      <c r="G21" s="5"/>
    </row>
    <row r="22" spans="1:7" ht="10.9" customHeight="1">
      <c r="A22" s="29"/>
      <c r="B22" s="32"/>
      <c r="C22" s="32"/>
      <c r="D22" s="32"/>
      <c r="E22" s="32"/>
      <c r="F22" s="32"/>
      <c r="G22" s="28"/>
    </row>
    <row r="23" spans="1:7" ht="10.9" customHeight="1">
      <c r="A23" s="71" t="s">
        <v>2091</v>
      </c>
      <c r="B23" s="32"/>
      <c r="C23" s="32"/>
      <c r="D23" s="32"/>
      <c r="E23" s="32"/>
      <c r="F23" s="32"/>
      <c r="G23" s="28"/>
    </row>
    <row r="24" spans="1:7" ht="10.9" customHeight="1">
      <c r="A24" s="64"/>
      <c r="B24" s="32"/>
      <c r="C24" s="32"/>
      <c r="D24" s="32"/>
      <c r="E24" s="32"/>
      <c r="F24" s="32"/>
      <c r="G24" s="28"/>
    </row>
    <row r="25" spans="1:7" ht="31.5" customHeight="1">
      <c r="A25" s="9" t="s">
        <v>946</v>
      </c>
      <c r="B25" s="19" t="s">
        <v>947</v>
      </c>
      <c r="C25" s="9" t="s">
        <v>948</v>
      </c>
      <c r="D25" s="9" t="s">
        <v>949</v>
      </c>
      <c r="E25" s="9" t="s">
        <v>950</v>
      </c>
      <c r="F25" s="8" t="s">
        <v>669</v>
      </c>
      <c r="G25" s="8" t="s">
        <v>670</v>
      </c>
    </row>
    <row r="26" spans="1:7" ht="10.9" customHeight="1">
      <c r="A26" s="10" t="s">
        <v>671</v>
      </c>
      <c r="B26" s="10" t="s">
        <v>672</v>
      </c>
      <c r="C26" s="5"/>
      <c r="D26" s="5"/>
      <c r="E26" s="5"/>
      <c r="F26" s="5"/>
      <c r="G26" s="5"/>
    </row>
    <row r="27" spans="1:7" ht="12.4" customHeight="1">
      <c r="A27" s="5"/>
      <c r="B27" s="10" t="s">
        <v>673</v>
      </c>
      <c r="C27" s="10" t="s">
        <v>674</v>
      </c>
      <c r="D27" s="11" t="s">
        <v>675</v>
      </c>
      <c r="E27" s="11" t="s">
        <v>712</v>
      </c>
      <c r="F27" s="5"/>
      <c r="G27" s="5"/>
    </row>
    <row r="28" spans="1:7" ht="12.4" customHeight="1">
      <c r="A28" s="5"/>
      <c r="B28" s="10" t="s">
        <v>792</v>
      </c>
      <c r="C28" s="10" t="s">
        <v>678</v>
      </c>
      <c r="D28" s="11" t="s">
        <v>675</v>
      </c>
      <c r="E28" s="11" t="s">
        <v>729</v>
      </c>
      <c r="F28" s="5"/>
      <c r="G28" s="5"/>
    </row>
    <row r="29" spans="1:7" ht="12.4" customHeight="1">
      <c r="A29" s="5"/>
      <c r="B29" s="10" t="s">
        <v>680</v>
      </c>
      <c r="C29" s="10" t="s">
        <v>681</v>
      </c>
      <c r="D29" s="11" t="s">
        <v>675</v>
      </c>
      <c r="E29" s="11" t="s">
        <v>761</v>
      </c>
      <c r="F29" s="5"/>
      <c r="G29" s="5"/>
    </row>
    <row r="30" spans="1:7" ht="12.4" customHeight="1">
      <c r="A30" s="5"/>
      <c r="B30" s="10" t="s">
        <v>683</v>
      </c>
      <c r="C30" s="10" t="s">
        <v>684</v>
      </c>
      <c r="D30" s="11" t="s">
        <v>675</v>
      </c>
      <c r="E30" s="11" t="s">
        <v>789</v>
      </c>
      <c r="F30" s="5"/>
      <c r="G30" s="5"/>
    </row>
    <row r="31" spans="1:7" ht="10.9" customHeight="1">
      <c r="A31" s="5"/>
      <c r="B31" s="5"/>
      <c r="C31" s="5"/>
      <c r="D31" s="5"/>
      <c r="E31" s="881" t="s">
        <v>685</v>
      </c>
      <c r="F31" s="881"/>
      <c r="G31" s="5"/>
    </row>
    <row r="32" spans="1:7" ht="10.9" customHeight="1">
      <c r="A32" s="10" t="s">
        <v>686</v>
      </c>
      <c r="B32" s="10" t="s">
        <v>687</v>
      </c>
      <c r="C32" s="5"/>
      <c r="D32" s="5"/>
      <c r="E32" s="5"/>
      <c r="F32" s="5"/>
      <c r="G32" s="5"/>
    </row>
    <row r="33" spans="1:7" ht="12.4" customHeight="1">
      <c r="A33" s="5"/>
      <c r="B33" s="10" t="s">
        <v>730</v>
      </c>
      <c r="C33" s="5"/>
      <c r="D33" s="11" t="s">
        <v>692</v>
      </c>
      <c r="E33" s="10" t="s">
        <v>968</v>
      </c>
      <c r="F33" s="5"/>
      <c r="G33" s="5"/>
    </row>
    <row r="34" spans="1:7" ht="12.4" customHeight="1">
      <c r="A34" s="5"/>
      <c r="B34" s="10" t="s">
        <v>794</v>
      </c>
      <c r="C34" s="5"/>
      <c r="D34" s="11" t="s">
        <v>690</v>
      </c>
      <c r="E34" s="10" t="s">
        <v>970</v>
      </c>
      <c r="F34" s="5"/>
      <c r="G34" s="5"/>
    </row>
    <row r="35" spans="1:7" ht="12.4" customHeight="1">
      <c r="A35" s="5"/>
      <c r="B35" s="10" t="s">
        <v>787</v>
      </c>
      <c r="C35" s="5"/>
      <c r="D35" s="11" t="s">
        <v>692</v>
      </c>
      <c r="E35" s="11" t="s">
        <v>784</v>
      </c>
      <c r="F35" s="5"/>
      <c r="G35" s="5"/>
    </row>
    <row r="36" spans="1:7" ht="10.9" customHeight="1">
      <c r="A36" s="5"/>
      <c r="B36" s="5"/>
      <c r="C36" s="5"/>
      <c r="D36" s="5"/>
      <c r="E36" s="881" t="s">
        <v>698</v>
      </c>
      <c r="F36" s="881"/>
      <c r="G36" s="5"/>
    </row>
    <row r="37" spans="1:7" ht="10.9" customHeight="1">
      <c r="A37" s="10" t="s">
        <v>699</v>
      </c>
      <c r="B37" s="10" t="s">
        <v>700</v>
      </c>
      <c r="C37" s="5"/>
      <c r="D37" s="5"/>
      <c r="E37" s="5"/>
      <c r="F37" s="5"/>
      <c r="G37" s="5"/>
    </row>
    <row r="38" spans="1:7" ht="10.9" customHeight="1">
      <c r="A38" s="5"/>
      <c r="B38" s="5"/>
      <c r="C38" s="5"/>
      <c r="D38" s="5"/>
      <c r="E38" s="5"/>
      <c r="F38" s="5"/>
      <c r="G38" s="5"/>
    </row>
    <row r="39" spans="1:7" ht="10.9" customHeight="1">
      <c r="A39" s="5"/>
      <c r="B39" s="5"/>
      <c r="C39" s="5"/>
      <c r="D39" s="5"/>
      <c r="E39" s="881" t="s">
        <v>701</v>
      </c>
      <c r="F39" s="881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10" t="s">
        <v>702</v>
      </c>
      <c r="B41" s="881" t="s">
        <v>703</v>
      </c>
      <c r="C41" s="881"/>
      <c r="D41" s="881"/>
      <c r="E41" s="881"/>
      <c r="F41" s="881"/>
      <c r="G41" s="5"/>
    </row>
    <row r="42" spans="1:7" ht="12" customHeight="1">
      <c r="A42" s="10" t="s">
        <v>704</v>
      </c>
      <c r="B42" s="875" t="s">
        <v>843</v>
      </c>
      <c r="C42" s="875"/>
      <c r="D42" s="875"/>
      <c r="E42" s="879" t="s">
        <v>706</v>
      </c>
      <c r="F42" s="879"/>
      <c r="G42" s="5"/>
    </row>
    <row r="43" spans="1:7" ht="10.9" customHeight="1">
      <c r="A43" s="10" t="s">
        <v>707</v>
      </c>
      <c r="B43" s="880" t="s">
        <v>708</v>
      </c>
      <c r="C43" s="880"/>
      <c r="D43" s="880"/>
      <c r="E43" s="880"/>
      <c r="F43" s="880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>
  <sheetPr codeName="Sheet212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2486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1779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1780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780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1550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1535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2487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1781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1782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772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1554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1535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>
  <sheetPr codeName="Sheet213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2488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1783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1784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805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1556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1535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2489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1785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1751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1428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1559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1535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>
  <sheetPr codeName="Sheet214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2490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1786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803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1787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1562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1535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2491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1788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1789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1734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1566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1535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>
  <sheetPr codeName="Sheet215"/>
  <dimension ref="A1:G39"/>
  <sheetViews>
    <sheetView topLeftCell="A22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2492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1790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1791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1743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1569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1535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2493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1792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1793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1794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1573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1535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>
  <sheetPr codeName="Sheet216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2494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1795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1718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1796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1574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1535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2495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1797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1798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1799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1578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1535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>
  <sheetPr codeName="Sheet217"/>
  <dimension ref="A1:G39"/>
  <sheetViews>
    <sheetView topLeftCell="A25" workbookViewId="0">
      <selection activeCell="D52" sqref="D52"/>
    </sheetView>
  </sheetViews>
  <sheetFormatPr defaultRowHeight="15"/>
  <cols>
    <col min="1" max="1" width="5.28515625" customWidth="1"/>
    <col min="2" max="2" width="22.28515625" customWidth="1"/>
    <col min="3" max="3" width="7" style="105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2496</v>
      </c>
    </row>
    <row r="3" spans="1:7" ht="35.1" customHeight="1">
      <c r="A3" s="6" t="s">
        <v>747</v>
      </c>
      <c r="B3" s="6" t="s">
        <v>748</v>
      </c>
      <c r="C3" s="97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75"/>
      <c r="D4" s="5"/>
      <c r="E4" s="5"/>
      <c r="F4" s="5"/>
      <c r="G4" s="5"/>
    </row>
    <row r="5" spans="1:7" ht="12" customHeight="1">
      <c r="A5" s="5"/>
      <c r="B5" s="3" t="s">
        <v>673</v>
      </c>
      <c r="C5" s="95" t="s">
        <v>674</v>
      </c>
      <c r="D5" s="12" t="s">
        <v>675</v>
      </c>
      <c r="E5" s="3" t="s">
        <v>876</v>
      </c>
      <c r="F5" s="5"/>
      <c r="G5" s="5"/>
    </row>
    <row r="6" spans="1:7" ht="12" customHeight="1">
      <c r="A6" s="5"/>
      <c r="B6" s="3" t="s">
        <v>1423</v>
      </c>
      <c r="C6" s="95" t="s">
        <v>678</v>
      </c>
      <c r="D6" s="12" t="s">
        <v>675</v>
      </c>
      <c r="E6" s="3" t="s">
        <v>977</v>
      </c>
      <c r="F6" s="5"/>
      <c r="G6" s="5"/>
    </row>
    <row r="7" spans="1:7" ht="12" customHeight="1">
      <c r="A7" s="5"/>
      <c r="B7" s="3" t="s">
        <v>683</v>
      </c>
      <c r="C7" s="95" t="s">
        <v>684</v>
      </c>
      <c r="D7" s="12" t="s">
        <v>675</v>
      </c>
      <c r="E7" s="3" t="s">
        <v>719</v>
      </c>
      <c r="F7" s="5"/>
      <c r="G7" s="5"/>
    </row>
    <row r="8" spans="1:7" ht="12" customHeight="1">
      <c r="A8" s="5"/>
      <c r="B8" s="5"/>
      <c r="C8" s="7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75"/>
      <c r="D10" s="5"/>
      <c r="E10" s="5"/>
      <c r="F10" s="5"/>
      <c r="G10" s="5"/>
    </row>
    <row r="11" spans="1:7" ht="13.7" customHeight="1">
      <c r="A11" s="5"/>
      <c r="B11" s="3" t="s">
        <v>1581</v>
      </c>
      <c r="C11" s="7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7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75"/>
      <c r="D13" s="5"/>
      <c r="E13" s="5"/>
      <c r="F13" s="5"/>
      <c r="G13" s="5"/>
    </row>
    <row r="14" spans="1:7" ht="23.45" customHeight="1">
      <c r="A14" s="5"/>
      <c r="B14" s="2" t="s">
        <v>1609</v>
      </c>
      <c r="C14" s="75"/>
      <c r="D14" s="2" t="s">
        <v>1426</v>
      </c>
      <c r="E14" s="2" t="s">
        <v>1800</v>
      </c>
      <c r="F14" s="5"/>
      <c r="G14" s="5"/>
    </row>
    <row r="15" spans="1:7" ht="12" customHeight="1">
      <c r="A15" s="5"/>
      <c r="B15" s="5"/>
      <c r="C15" s="75"/>
      <c r="D15" s="5"/>
      <c r="E15" s="878" t="s">
        <v>701</v>
      </c>
      <c r="F15" s="878"/>
      <c r="G15" s="5"/>
    </row>
    <row r="16" spans="1:7" ht="12" customHeight="1">
      <c r="A16" s="5"/>
      <c r="B16" s="5"/>
      <c r="C16" s="7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76"/>
      <c r="D20" s="93"/>
      <c r="E20" s="93"/>
      <c r="F20" s="93"/>
      <c r="G20" s="91"/>
    </row>
    <row r="21" spans="1:7" ht="12" customHeight="1">
      <c r="A21" s="64" t="s">
        <v>2497</v>
      </c>
      <c r="B21" s="93"/>
      <c r="C21" s="76"/>
      <c r="D21" s="93"/>
      <c r="E21" s="93"/>
      <c r="F21" s="93"/>
      <c r="G21" s="91"/>
    </row>
    <row r="22" spans="1:7" ht="12" customHeight="1">
      <c r="A22" s="95"/>
      <c r="B22" s="93"/>
      <c r="C22" s="76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97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75"/>
      <c r="D24" s="5"/>
      <c r="E24" s="5"/>
      <c r="F24" s="5"/>
      <c r="G24" s="5"/>
    </row>
    <row r="25" spans="1:7" ht="12" customHeight="1">
      <c r="A25" s="5"/>
      <c r="B25" s="3" t="s">
        <v>673</v>
      </c>
      <c r="C25" s="95" t="s">
        <v>674</v>
      </c>
      <c r="D25" s="12" t="s">
        <v>675</v>
      </c>
      <c r="E25" s="3" t="s">
        <v>1640</v>
      </c>
      <c r="F25" s="5"/>
      <c r="G25" s="5"/>
    </row>
    <row r="26" spans="1:7" ht="12" customHeight="1">
      <c r="A26" s="5"/>
      <c r="B26" s="3" t="s">
        <v>1423</v>
      </c>
      <c r="C26" s="95" t="s">
        <v>678</v>
      </c>
      <c r="D26" s="12" t="s">
        <v>675</v>
      </c>
      <c r="E26" s="3" t="s">
        <v>862</v>
      </c>
      <c r="F26" s="5"/>
      <c r="G26" s="5"/>
    </row>
    <row r="27" spans="1:7" ht="12" customHeight="1">
      <c r="A27" s="5"/>
      <c r="B27" s="3" t="s">
        <v>683</v>
      </c>
      <c r="C27" s="95" t="s">
        <v>684</v>
      </c>
      <c r="D27" s="12" t="s">
        <v>675</v>
      </c>
      <c r="E27" s="3" t="s">
        <v>893</v>
      </c>
      <c r="F27" s="5"/>
      <c r="G27" s="5"/>
    </row>
    <row r="28" spans="1:7" ht="12" customHeight="1">
      <c r="A28" s="5"/>
      <c r="B28" s="5"/>
      <c r="C28" s="7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75"/>
      <c r="D30" s="5"/>
      <c r="E30" s="5"/>
      <c r="F30" s="5"/>
      <c r="G30" s="5"/>
    </row>
    <row r="31" spans="1:7" ht="13.7" customHeight="1">
      <c r="A31" s="5"/>
      <c r="B31" s="3" t="s">
        <v>1586</v>
      </c>
      <c r="C31" s="7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7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75"/>
      <c r="D33" s="5"/>
      <c r="E33" s="5"/>
      <c r="F33" s="5"/>
      <c r="G33" s="5"/>
    </row>
    <row r="34" spans="1:7" ht="23.45" customHeight="1">
      <c r="A34" s="5"/>
      <c r="B34" s="2" t="s">
        <v>1609</v>
      </c>
      <c r="C34" s="75"/>
      <c r="D34" s="2" t="s">
        <v>1426</v>
      </c>
      <c r="E34" s="2" t="s">
        <v>1801</v>
      </c>
      <c r="F34" s="5"/>
      <c r="G34" s="5"/>
    </row>
    <row r="35" spans="1:7" ht="12" customHeight="1">
      <c r="A35" s="5"/>
      <c r="B35" s="5"/>
      <c r="C35" s="75"/>
      <c r="D35" s="5"/>
      <c r="E35" s="878" t="s">
        <v>701</v>
      </c>
      <c r="F35" s="878"/>
      <c r="G35" s="5"/>
    </row>
    <row r="36" spans="1:7" ht="12" customHeight="1">
      <c r="A36" s="5"/>
      <c r="B36" s="5"/>
      <c r="C36" s="7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>
  <sheetPr codeName="Sheet218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2498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1802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778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987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1589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1803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2499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1804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881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884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1592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1609</v>
      </c>
      <c r="C34" s="5"/>
      <c r="D34" s="2" t="s">
        <v>1426</v>
      </c>
      <c r="E34" s="2" t="s">
        <v>1805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>
  <sheetPr codeName="Sheet219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2500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1806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1439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872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1594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1807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2501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1508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963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1490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1599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1609</v>
      </c>
      <c r="C34" s="5"/>
      <c r="D34" s="2" t="s">
        <v>1426</v>
      </c>
      <c r="E34" s="2" t="s">
        <v>1808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>
  <sheetPr codeName="Sheet220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2502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1785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1809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1428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1606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1810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2503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1811</v>
      </c>
      <c r="F25" s="5"/>
      <c r="G25" s="5"/>
    </row>
    <row r="26" spans="1:7" ht="11.85" customHeight="1">
      <c r="A26" s="5"/>
      <c r="B26" s="3" t="s">
        <v>1423</v>
      </c>
      <c r="C26" s="3" t="s">
        <v>678</v>
      </c>
      <c r="D26" s="12" t="s">
        <v>675</v>
      </c>
      <c r="E26" s="3" t="s">
        <v>1812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1723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1614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4.9" customHeight="1">
      <c r="A34" s="5"/>
      <c r="B34" s="2" t="s">
        <v>1711</v>
      </c>
      <c r="C34" s="5"/>
      <c r="D34" s="2" t="s">
        <v>1426</v>
      </c>
      <c r="E34" s="2" t="s">
        <v>1813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.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>
  <sheetPr codeName="Sheet221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2504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1568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841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800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1619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1814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2505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1815</v>
      </c>
      <c r="F25" s="5"/>
      <c r="G25" s="5"/>
    </row>
    <row r="26" spans="1:7" ht="11.85" customHeight="1">
      <c r="A26" s="5"/>
      <c r="B26" s="3" t="s">
        <v>1423</v>
      </c>
      <c r="C26" s="3" t="s">
        <v>678</v>
      </c>
      <c r="D26" s="12" t="s">
        <v>675</v>
      </c>
      <c r="E26" s="3" t="s">
        <v>841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800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1624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22.5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9.75" customHeight="1">
      <c r="A34" s="5"/>
      <c r="B34" s="2" t="s">
        <v>1711</v>
      </c>
      <c r="C34" s="5"/>
      <c r="D34" s="2" t="s">
        <v>1426</v>
      </c>
      <c r="E34" s="2" t="s">
        <v>1814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.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"/>
  <dimension ref="A1:G43"/>
  <sheetViews>
    <sheetView topLeftCell="A34" workbookViewId="0">
      <selection sqref="A1:G43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16.7109375" customWidth="1"/>
  </cols>
  <sheetData>
    <row r="1" spans="1:7">
      <c r="A1" s="64" t="s">
        <v>2092</v>
      </c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1" t="s">
        <v>712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1" t="s">
        <v>729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1" t="s">
        <v>761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1" t="s">
        <v>789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730</v>
      </c>
      <c r="C11" s="5"/>
      <c r="D11" s="11" t="s">
        <v>692</v>
      </c>
      <c r="E11" s="10" t="s">
        <v>968</v>
      </c>
      <c r="F11" s="5"/>
      <c r="G11" s="5"/>
    </row>
    <row r="12" spans="1:7" ht="12.4" customHeight="1">
      <c r="A12" s="5"/>
      <c r="B12" s="10" t="s">
        <v>794</v>
      </c>
      <c r="C12" s="5"/>
      <c r="D12" s="11" t="s">
        <v>690</v>
      </c>
      <c r="E12" s="10" t="s">
        <v>971</v>
      </c>
      <c r="F12" s="5"/>
      <c r="G12" s="5"/>
    </row>
    <row r="13" spans="1:7" ht="12.4" customHeight="1">
      <c r="A13" s="5"/>
      <c r="B13" s="10" t="s">
        <v>787</v>
      </c>
      <c r="C13" s="5"/>
      <c r="D13" s="11" t="s">
        <v>692</v>
      </c>
      <c r="E13" s="11" t="s">
        <v>870</v>
      </c>
      <c r="F13" s="5"/>
      <c r="G13" s="5"/>
    </row>
    <row r="14" spans="1:7" ht="10.9" customHeight="1">
      <c r="A14" s="5"/>
      <c r="B14" s="5"/>
      <c r="C14" s="5"/>
      <c r="D14" s="5"/>
      <c r="E14" s="881" t="s">
        <v>698</v>
      </c>
      <c r="F14" s="881"/>
      <c r="G14" s="5"/>
    </row>
    <row r="15" spans="1:7" ht="10.9" customHeight="1">
      <c r="A15" s="10" t="s">
        <v>699</v>
      </c>
      <c r="B15" s="10" t="s">
        <v>700</v>
      </c>
      <c r="C15" s="5"/>
      <c r="D15" s="5"/>
      <c r="E15" s="5"/>
      <c r="F15" s="5"/>
      <c r="G15" s="5"/>
    </row>
    <row r="16" spans="1:7" ht="10.9" customHeight="1">
      <c r="A16" s="5"/>
      <c r="B16" s="5"/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881" t="s">
        <v>701</v>
      </c>
      <c r="F17" s="881"/>
      <c r="G17" s="5"/>
    </row>
    <row r="18" spans="1:7" ht="10.9" customHeight="1">
      <c r="A18" s="5"/>
      <c r="B18" s="5"/>
      <c r="C18" s="5"/>
      <c r="D18" s="5"/>
      <c r="E18" s="5"/>
      <c r="F18" s="5"/>
      <c r="G18" s="5"/>
    </row>
    <row r="19" spans="1:7" ht="10.9" customHeight="1">
      <c r="A19" s="10" t="s">
        <v>702</v>
      </c>
      <c r="B19" s="881" t="s">
        <v>703</v>
      </c>
      <c r="C19" s="881"/>
      <c r="D19" s="881"/>
      <c r="E19" s="881"/>
      <c r="F19" s="881"/>
      <c r="G19" s="5"/>
    </row>
    <row r="20" spans="1:7" ht="12" customHeight="1">
      <c r="A20" s="10" t="s">
        <v>704</v>
      </c>
      <c r="B20" s="875" t="s">
        <v>843</v>
      </c>
      <c r="C20" s="875"/>
      <c r="D20" s="875"/>
      <c r="E20" s="879" t="s">
        <v>706</v>
      </c>
      <c r="F20" s="879"/>
      <c r="G20" s="5"/>
    </row>
    <row r="21" spans="1:7" ht="10.9" customHeight="1">
      <c r="A21" s="10" t="s">
        <v>707</v>
      </c>
      <c r="B21" s="880" t="s">
        <v>708</v>
      </c>
      <c r="C21" s="880"/>
      <c r="D21" s="880"/>
      <c r="E21" s="880"/>
      <c r="F21" s="880"/>
      <c r="G21" s="5"/>
    </row>
    <row r="22" spans="1:7" ht="10.9" customHeight="1">
      <c r="A22" s="29"/>
      <c r="B22" s="32"/>
      <c r="C22" s="32"/>
      <c r="D22" s="32"/>
      <c r="E22" s="32"/>
      <c r="F22" s="32"/>
      <c r="G22" s="28"/>
    </row>
    <row r="23" spans="1:7" ht="10.9" customHeight="1">
      <c r="A23" s="71" t="s">
        <v>2093</v>
      </c>
      <c r="B23" s="32"/>
      <c r="C23" s="32"/>
      <c r="D23" s="32"/>
      <c r="E23" s="32"/>
      <c r="F23" s="32"/>
      <c r="G23" s="28"/>
    </row>
    <row r="24" spans="1:7" ht="10.9" customHeight="1">
      <c r="A24" s="64"/>
      <c r="B24" s="32"/>
      <c r="C24" s="32"/>
      <c r="D24" s="32"/>
      <c r="E24" s="32"/>
      <c r="F24" s="32"/>
      <c r="G24" s="28"/>
    </row>
    <row r="25" spans="1:7" ht="31.35" customHeight="1">
      <c r="A25" s="9" t="s">
        <v>946</v>
      </c>
      <c r="B25" s="19" t="s">
        <v>947</v>
      </c>
      <c r="C25" s="9" t="s">
        <v>948</v>
      </c>
      <c r="D25" s="9" t="s">
        <v>949</v>
      </c>
      <c r="E25" s="9" t="s">
        <v>950</v>
      </c>
      <c r="F25" s="8" t="s">
        <v>669</v>
      </c>
      <c r="G25" s="8" t="s">
        <v>670</v>
      </c>
    </row>
    <row r="26" spans="1:7" ht="10.9" customHeight="1">
      <c r="A26" s="10" t="s">
        <v>671</v>
      </c>
      <c r="B26" s="10" t="s">
        <v>672</v>
      </c>
      <c r="C26" s="5"/>
      <c r="D26" s="5"/>
      <c r="E26" s="5"/>
      <c r="F26" s="5"/>
      <c r="G26" s="5"/>
    </row>
    <row r="27" spans="1:7" ht="12.4" customHeight="1">
      <c r="A27" s="5"/>
      <c r="B27" s="10" t="s">
        <v>673</v>
      </c>
      <c r="C27" s="10" t="s">
        <v>674</v>
      </c>
      <c r="D27" s="11" t="s">
        <v>675</v>
      </c>
      <c r="E27" s="11" t="s">
        <v>712</v>
      </c>
      <c r="F27" s="5"/>
      <c r="G27" s="5"/>
    </row>
    <row r="28" spans="1:7" ht="12.4" customHeight="1">
      <c r="A28" s="5"/>
      <c r="B28" s="10" t="s">
        <v>792</v>
      </c>
      <c r="C28" s="10" t="s">
        <v>678</v>
      </c>
      <c r="D28" s="11" t="s">
        <v>675</v>
      </c>
      <c r="E28" s="11" t="s">
        <v>729</v>
      </c>
      <c r="F28" s="5"/>
      <c r="G28" s="5"/>
    </row>
    <row r="29" spans="1:7" ht="12.4" customHeight="1">
      <c r="A29" s="5"/>
      <c r="B29" s="10" t="s">
        <v>680</v>
      </c>
      <c r="C29" s="10" t="s">
        <v>681</v>
      </c>
      <c r="D29" s="11" t="s">
        <v>675</v>
      </c>
      <c r="E29" s="11" t="s">
        <v>761</v>
      </c>
      <c r="F29" s="5"/>
      <c r="G29" s="5"/>
    </row>
    <row r="30" spans="1:7" ht="12.4" customHeight="1">
      <c r="A30" s="5"/>
      <c r="B30" s="10" t="s">
        <v>683</v>
      </c>
      <c r="C30" s="10" t="s">
        <v>684</v>
      </c>
      <c r="D30" s="11" t="s">
        <v>675</v>
      </c>
      <c r="E30" s="11" t="s">
        <v>789</v>
      </c>
      <c r="F30" s="5"/>
      <c r="G30" s="5"/>
    </row>
    <row r="31" spans="1:7" ht="10.9" customHeight="1">
      <c r="A31" s="5"/>
      <c r="B31" s="5"/>
      <c r="C31" s="5"/>
      <c r="D31" s="5"/>
      <c r="E31" s="881" t="s">
        <v>685</v>
      </c>
      <c r="F31" s="881"/>
      <c r="G31" s="5"/>
    </row>
    <row r="32" spans="1:7" ht="10.9" customHeight="1">
      <c r="A32" s="10" t="s">
        <v>686</v>
      </c>
      <c r="B32" s="10" t="s">
        <v>687</v>
      </c>
      <c r="C32" s="5"/>
      <c r="D32" s="5"/>
      <c r="E32" s="5"/>
      <c r="F32" s="5"/>
      <c r="G32" s="5"/>
    </row>
    <row r="33" spans="1:7" ht="12.4" customHeight="1">
      <c r="A33" s="5"/>
      <c r="B33" s="10" t="s">
        <v>730</v>
      </c>
      <c r="C33" s="5"/>
      <c r="D33" s="11" t="s">
        <v>692</v>
      </c>
      <c r="E33" s="10" t="s">
        <v>968</v>
      </c>
      <c r="F33" s="5"/>
      <c r="G33" s="5"/>
    </row>
    <row r="34" spans="1:7" ht="12.4" customHeight="1">
      <c r="A34" s="5"/>
      <c r="B34" s="10" t="s">
        <v>794</v>
      </c>
      <c r="C34" s="5"/>
      <c r="D34" s="11" t="s">
        <v>690</v>
      </c>
      <c r="E34" s="10" t="s">
        <v>972</v>
      </c>
      <c r="F34" s="5"/>
      <c r="G34" s="5"/>
    </row>
    <row r="35" spans="1:7" ht="12.4" customHeight="1">
      <c r="A35" s="5"/>
      <c r="B35" s="10" t="s">
        <v>787</v>
      </c>
      <c r="C35" s="5"/>
      <c r="D35" s="11" t="s">
        <v>692</v>
      </c>
      <c r="E35" s="11" t="s">
        <v>775</v>
      </c>
      <c r="F35" s="5"/>
      <c r="G35" s="5"/>
    </row>
    <row r="36" spans="1:7" ht="10.9" customHeight="1">
      <c r="A36" s="5"/>
      <c r="B36" s="5"/>
      <c r="C36" s="5"/>
      <c r="D36" s="5"/>
      <c r="E36" s="881" t="s">
        <v>698</v>
      </c>
      <c r="F36" s="881"/>
      <c r="G36" s="5"/>
    </row>
    <row r="37" spans="1:7" ht="10.9" customHeight="1">
      <c r="A37" s="10" t="s">
        <v>699</v>
      </c>
      <c r="B37" s="10" t="s">
        <v>700</v>
      </c>
      <c r="C37" s="5"/>
      <c r="D37" s="5"/>
      <c r="E37" s="5"/>
      <c r="F37" s="5"/>
      <c r="G37" s="5"/>
    </row>
    <row r="38" spans="1:7" ht="10.9" customHeight="1">
      <c r="A38" s="5"/>
      <c r="B38" s="5"/>
      <c r="C38" s="5"/>
      <c r="D38" s="5"/>
      <c r="E38" s="5"/>
      <c r="F38" s="5"/>
      <c r="G38" s="5"/>
    </row>
    <row r="39" spans="1:7" ht="10.9" customHeight="1">
      <c r="A39" s="5"/>
      <c r="B39" s="5"/>
      <c r="C39" s="5"/>
      <c r="D39" s="5"/>
      <c r="E39" s="881" t="s">
        <v>701</v>
      </c>
      <c r="F39" s="881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10" t="s">
        <v>702</v>
      </c>
      <c r="B41" s="881" t="s">
        <v>703</v>
      </c>
      <c r="C41" s="881"/>
      <c r="D41" s="881"/>
      <c r="E41" s="881"/>
      <c r="F41" s="881"/>
      <c r="G41" s="5"/>
    </row>
    <row r="42" spans="1:7" ht="12" customHeight="1">
      <c r="A42" s="10" t="s">
        <v>704</v>
      </c>
      <c r="B42" s="875" t="s">
        <v>843</v>
      </c>
      <c r="C42" s="875"/>
      <c r="D42" s="875"/>
      <c r="E42" s="879" t="s">
        <v>706</v>
      </c>
      <c r="F42" s="879"/>
      <c r="G42" s="5"/>
    </row>
    <row r="43" spans="1:7" ht="10.9" customHeight="1">
      <c r="A43" s="10" t="s">
        <v>707</v>
      </c>
      <c r="B43" s="880" t="s">
        <v>708</v>
      </c>
      <c r="C43" s="880"/>
      <c r="D43" s="880"/>
      <c r="E43" s="880"/>
      <c r="F43" s="880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>
  <sheetPr codeName="Sheet222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2506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1816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795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828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1630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1817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71" t="s">
        <v>2507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1818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1819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1820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1635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1821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>
  <sheetPr codeName="Sheet223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2508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1822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1823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1621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1639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1824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2509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1825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1826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1671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1645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1827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>
  <sheetPr codeName="Sheet224"/>
  <dimension ref="A1:G39"/>
  <sheetViews>
    <sheetView topLeftCell="A22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2510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1828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725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990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1651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1829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2511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814</v>
      </c>
      <c r="F25" s="5"/>
      <c r="G25" s="5"/>
    </row>
    <row r="26" spans="1:7" ht="11.85" customHeight="1">
      <c r="A26" s="5"/>
      <c r="B26" s="3" t="s">
        <v>1423</v>
      </c>
      <c r="C26" s="3" t="s">
        <v>678</v>
      </c>
      <c r="D26" s="12" t="s">
        <v>675</v>
      </c>
      <c r="E26" s="3" t="s">
        <v>858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823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1652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4.9" customHeight="1">
      <c r="A34" s="5"/>
      <c r="B34" s="2" t="s">
        <v>1711</v>
      </c>
      <c r="C34" s="5"/>
      <c r="D34" s="2" t="s">
        <v>1426</v>
      </c>
      <c r="E34" s="2" t="s">
        <v>1707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.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>
  <sheetPr codeName="Sheet225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2512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805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1098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838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1655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1830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2513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1492</v>
      </c>
      <c r="F25" s="5"/>
      <c r="G25" s="5"/>
    </row>
    <row r="26" spans="1:7" ht="11.85" customHeight="1">
      <c r="A26" s="5"/>
      <c r="B26" s="3" t="s">
        <v>1423</v>
      </c>
      <c r="C26" s="3" t="s">
        <v>678</v>
      </c>
      <c r="D26" s="12" t="s">
        <v>675</v>
      </c>
      <c r="E26" s="3" t="s">
        <v>1012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868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1657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4.9" customHeight="1">
      <c r="A34" s="5"/>
      <c r="B34" s="2" t="s">
        <v>1711</v>
      </c>
      <c r="C34" s="5"/>
      <c r="D34" s="2" t="s">
        <v>1426</v>
      </c>
      <c r="E34" s="2" t="s">
        <v>1831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.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>
  <sheetPr codeName="Sheet226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2514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1391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884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835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1660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1832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2515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1806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1439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872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1664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1833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>
  <sheetPr codeName="Sheet227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2516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1834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1492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1778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1666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2517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4.9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1836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1837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772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1669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4.9" customHeight="1">
      <c r="A34" s="5"/>
      <c r="B34" s="2" t="s">
        <v>1711</v>
      </c>
      <c r="C34" s="5"/>
      <c r="D34" s="2" t="s">
        <v>1426</v>
      </c>
      <c r="E34" s="2" t="s">
        <v>1838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.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>
  <sheetPr codeName="Sheet228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2518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1839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1840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1841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1672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1842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2519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1843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983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854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1674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47.25" customHeight="1">
      <c r="A34" s="5"/>
      <c r="B34" s="2" t="s">
        <v>1711</v>
      </c>
      <c r="C34" s="5"/>
      <c r="D34" s="2" t="s">
        <v>1426</v>
      </c>
      <c r="E34" s="2" t="s">
        <v>1844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>
  <sheetPr codeName="Sheet229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2520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1845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808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1846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1678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1844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2521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1847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1848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1841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1682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1849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>
  <sheetPr codeName="Sheet230"/>
  <dimension ref="A1:G39"/>
  <sheetViews>
    <sheetView topLeftCell="A22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2522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1850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1084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841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1685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1851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2523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1852</v>
      </c>
      <c r="F25" s="5"/>
      <c r="G25" s="5"/>
    </row>
    <row r="26" spans="1:7" ht="11.85" customHeight="1">
      <c r="A26" s="5"/>
      <c r="B26" s="3" t="s">
        <v>1423</v>
      </c>
      <c r="C26" s="3" t="s">
        <v>678</v>
      </c>
      <c r="D26" s="12" t="s">
        <v>675</v>
      </c>
      <c r="E26" s="3" t="s">
        <v>1853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859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9" customHeight="1">
      <c r="A31" s="5"/>
      <c r="B31" s="3" t="s">
        <v>1687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4.9" customHeight="1">
      <c r="A34" s="5"/>
      <c r="B34" s="2" t="s">
        <v>1711</v>
      </c>
      <c r="C34" s="5"/>
      <c r="D34" s="2" t="s">
        <v>1426</v>
      </c>
      <c r="E34" s="2" t="s">
        <v>1854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.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>
  <sheetPr codeName="Sheet231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2524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1855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1561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1856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1691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1857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2525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1858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1859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891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1695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1860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/>
  <dimension ref="A1:G43"/>
  <sheetViews>
    <sheetView topLeftCell="A28" workbookViewId="0">
      <selection sqref="A1:G43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16.7109375" customWidth="1"/>
  </cols>
  <sheetData>
    <row r="1" spans="1:7">
      <c r="A1" s="71" t="s">
        <v>2094</v>
      </c>
    </row>
    <row r="2" spans="1:7">
      <c r="A2" s="65"/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1" t="s">
        <v>712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1" t="s">
        <v>729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1" t="s">
        <v>761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1" t="s">
        <v>789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730</v>
      </c>
      <c r="C11" s="5"/>
      <c r="D11" s="11" t="s">
        <v>692</v>
      </c>
      <c r="E11" s="10" t="s">
        <v>968</v>
      </c>
      <c r="F11" s="5"/>
      <c r="G11" s="5"/>
    </row>
    <row r="12" spans="1:7" ht="12.4" customHeight="1">
      <c r="A12" s="5"/>
      <c r="B12" s="10" t="s">
        <v>726</v>
      </c>
      <c r="C12" s="5"/>
      <c r="D12" s="11" t="s">
        <v>690</v>
      </c>
      <c r="E12" s="10" t="s">
        <v>973</v>
      </c>
      <c r="F12" s="5"/>
      <c r="G12" s="5"/>
    </row>
    <row r="13" spans="1:7" ht="12.4" customHeight="1">
      <c r="A13" s="5"/>
      <c r="B13" s="10" t="s">
        <v>787</v>
      </c>
      <c r="C13" s="5"/>
      <c r="D13" s="11" t="s">
        <v>692</v>
      </c>
      <c r="E13" s="11" t="s">
        <v>974</v>
      </c>
      <c r="F13" s="5"/>
      <c r="G13" s="5"/>
    </row>
    <row r="14" spans="1:7" ht="10.9" customHeight="1">
      <c r="A14" s="5"/>
      <c r="B14" s="5"/>
      <c r="C14" s="5"/>
      <c r="D14" s="5"/>
      <c r="E14" s="881" t="s">
        <v>698</v>
      </c>
      <c r="F14" s="881"/>
      <c r="G14" s="5"/>
    </row>
    <row r="15" spans="1:7" ht="10.9" customHeight="1">
      <c r="A15" s="10" t="s">
        <v>699</v>
      </c>
      <c r="B15" s="10" t="s">
        <v>700</v>
      </c>
      <c r="C15" s="5"/>
      <c r="D15" s="5"/>
      <c r="E15" s="5"/>
      <c r="F15" s="5"/>
      <c r="G15" s="5"/>
    </row>
    <row r="16" spans="1:7" ht="10.9" customHeight="1">
      <c r="A16" s="5"/>
      <c r="B16" s="5"/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881" t="s">
        <v>701</v>
      </c>
      <c r="F17" s="881"/>
      <c r="G17" s="5"/>
    </row>
    <row r="18" spans="1:7" ht="10.9" customHeight="1">
      <c r="A18" s="5"/>
      <c r="B18" s="5"/>
      <c r="C18" s="5"/>
      <c r="D18" s="5"/>
      <c r="E18" s="5"/>
      <c r="F18" s="5"/>
      <c r="G18" s="5"/>
    </row>
    <row r="19" spans="1:7" ht="10.9" customHeight="1">
      <c r="A19" s="10" t="s">
        <v>702</v>
      </c>
      <c r="B19" s="881" t="s">
        <v>703</v>
      </c>
      <c r="C19" s="881"/>
      <c r="D19" s="881"/>
      <c r="E19" s="881"/>
      <c r="F19" s="881"/>
      <c r="G19" s="5"/>
    </row>
    <row r="20" spans="1:7" ht="12" customHeight="1">
      <c r="A20" s="10" t="s">
        <v>704</v>
      </c>
      <c r="B20" s="875" t="s">
        <v>843</v>
      </c>
      <c r="C20" s="875"/>
      <c r="D20" s="875"/>
      <c r="E20" s="879" t="s">
        <v>706</v>
      </c>
      <c r="F20" s="879"/>
      <c r="G20" s="5"/>
    </row>
    <row r="21" spans="1:7" ht="10.9" customHeight="1">
      <c r="A21" s="10" t="s">
        <v>707</v>
      </c>
      <c r="B21" s="880" t="s">
        <v>708</v>
      </c>
      <c r="C21" s="880"/>
      <c r="D21" s="880"/>
      <c r="E21" s="880"/>
      <c r="F21" s="880"/>
      <c r="G21" s="5"/>
    </row>
    <row r="22" spans="1:7" ht="10.9" customHeight="1">
      <c r="A22" s="80"/>
      <c r="B22" s="32"/>
      <c r="C22" s="32"/>
      <c r="D22" s="32"/>
      <c r="E22" s="32"/>
      <c r="F22" s="32"/>
      <c r="G22" s="28"/>
    </row>
    <row r="23" spans="1:7" ht="10.9" customHeight="1">
      <c r="A23" s="81" t="s">
        <v>2095</v>
      </c>
      <c r="B23" s="79"/>
      <c r="C23" s="32"/>
      <c r="D23" s="32"/>
      <c r="E23" s="32"/>
      <c r="F23" s="32"/>
      <c r="G23" s="28"/>
    </row>
    <row r="24" spans="1:7" ht="10.9" customHeight="1">
      <c r="A24" s="64"/>
      <c r="B24" s="32"/>
      <c r="C24" s="32"/>
      <c r="D24" s="32"/>
      <c r="E24" s="32"/>
      <c r="F24" s="32"/>
      <c r="G24" s="28"/>
    </row>
    <row r="25" spans="1:7" ht="31.5" customHeight="1">
      <c r="A25" s="9" t="s">
        <v>946</v>
      </c>
      <c r="B25" s="19" t="s">
        <v>947</v>
      </c>
      <c r="C25" s="9" t="s">
        <v>948</v>
      </c>
      <c r="D25" s="9" t="s">
        <v>949</v>
      </c>
      <c r="E25" s="9" t="s">
        <v>950</v>
      </c>
      <c r="F25" s="8" t="s">
        <v>669</v>
      </c>
      <c r="G25" s="8" t="s">
        <v>670</v>
      </c>
    </row>
    <row r="26" spans="1:7" ht="10.9" customHeight="1">
      <c r="A26" s="10" t="s">
        <v>671</v>
      </c>
      <c r="B26" s="10" t="s">
        <v>672</v>
      </c>
      <c r="C26" s="5"/>
      <c r="D26" s="5"/>
      <c r="E26" s="5"/>
      <c r="F26" s="5"/>
      <c r="G26" s="5"/>
    </row>
    <row r="27" spans="1:7" ht="12.4" customHeight="1">
      <c r="A27" s="5"/>
      <c r="B27" s="10" t="s">
        <v>673</v>
      </c>
      <c r="C27" s="10" t="s">
        <v>674</v>
      </c>
      <c r="D27" s="11" t="s">
        <v>675</v>
      </c>
      <c r="E27" s="11" t="s">
        <v>712</v>
      </c>
      <c r="F27" s="5"/>
      <c r="G27" s="5"/>
    </row>
    <row r="28" spans="1:7" ht="12.4" customHeight="1">
      <c r="A28" s="5"/>
      <c r="B28" s="10" t="s">
        <v>792</v>
      </c>
      <c r="C28" s="10" t="s">
        <v>678</v>
      </c>
      <c r="D28" s="11" t="s">
        <v>675</v>
      </c>
      <c r="E28" s="11" t="s">
        <v>729</v>
      </c>
      <c r="F28" s="5"/>
      <c r="G28" s="5"/>
    </row>
    <row r="29" spans="1:7" ht="12.4" customHeight="1">
      <c r="A29" s="5"/>
      <c r="B29" s="10" t="s">
        <v>680</v>
      </c>
      <c r="C29" s="10" t="s">
        <v>681</v>
      </c>
      <c r="D29" s="11" t="s">
        <v>675</v>
      </c>
      <c r="E29" s="11" t="s">
        <v>761</v>
      </c>
      <c r="F29" s="5"/>
      <c r="G29" s="5"/>
    </row>
    <row r="30" spans="1:7" ht="12.4" customHeight="1">
      <c r="A30" s="5"/>
      <c r="B30" s="10" t="s">
        <v>683</v>
      </c>
      <c r="C30" s="10" t="s">
        <v>684</v>
      </c>
      <c r="D30" s="11" t="s">
        <v>675</v>
      </c>
      <c r="E30" s="11" t="s">
        <v>789</v>
      </c>
      <c r="F30" s="5"/>
      <c r="G30" s="5"/>
    </row>
    <row r="31" spans="1:7" ht="10.9" customHeight="1">
      <c r="A31" s="5"/>
      <c r="B31" s="5"/>
      <c r="C31" s="5"/>
      <c r="D31" s="5"/>
      <c r="E31" s="881" t="s">
        <v>685</v>
      </c>
      <c r="F31" s="881"/>
      <c r="G31" s="5"/>
    </row>
    <row r="32" spans="1:7" ht="10.9" customHeight="1">
      <c r="A32" s="10" t="s">
        <v>686</v>
      </c>
      <c r="B32" s="10" t="s">
        <v>687</v>
      </c>
      <c r="C32" s="5"/>
      <c r="D32" s="5"/>
      <c r="E32" s="5"/>
      <c r="F32" s="5"/>
      <c r="G32" s="5"/>
    </row>
    <row r="33" spans="1:7" ht="12.4" customHeight="1">
      <c r="A33" s="5"/>
      <c r="B33" s="10" t="s">
        <v>730</v>
      </c>
      <c r="C33" s="5"/>
      <c r="D33" s="11" t="s">
        <v>692</v>
      </c>
      <c r="E33" s="10" t="s">
        <v>968</v>
      </c>
      <c r="F33" s="5"/>
      <c r="G33" s="5"/>
    </row>
    <row r="34" spans="1:7" ht="12.4" customHeight="1">
      <c r="A34" s="5"/>
      <c r="B34" s="10" t="s">
        <v>726</v>
      </c>
      <c r="C34" s="5"/>
      <c r="D34" s="11" t="s">
        <v>690</v>
      </c>
      <c r="E34" s="10" t="s">
        <v>975</v>
      </c>
      <c r="F34" s="5"/>
      <c r="G34" s="5"/>
    </row>
    <row r="35" spans="1:7" ht="12.4" customHeight="1">
      <c r="A35" s="5"/>
      <c r="B35" s="10" t="s">
        <v>787</v>
      </c>
      <c r="C35" s="5"/>
      <c r="D35" s="11" t="s">
        <v>692</v>
      </c>
      <c r="E35" s="11" t="s">
        <v>780</v>
      </c>
      <c r="F35" s="5"/>
      <c r="G35" s="5"/>
    </row>
    <row r="36" spans="1:7" ht="10.9" customHeight="1">
      <c r="A36" s="5"/>
      <c r="B36" s="5"/>
      <c r="C36" s="5"/>
      <c r="D36" s="5"/>
      <c r="E36" s="881" t="s">
        <v>698</v>
      </c>
      <c r="F36" s="881"/>
      <c r="G36" s="5"/>
    </row>
    <row r="37" spans="1:7" ht="10.9" customHeight="1">
      <c r="A37" s="10" t="s">
        <v>699</v>
      </c>
      <c r="B37" s="10" t="s">
        <v>700</v>
      </c>
      <c r="C37" s="5"/>
      <c r="D37" s="5"/>
      <c r="E37" s="5"/>
      <c r="F37" s="5"/>
      <c r="G37" s="5"/>
    </row>
    <row r="38" spans="1:7" ht="10.9" customHeight="1">
      <c r="A38" s="5"/>
      <c r="B38" s="5"/>
      <c r="C38" s="5"/>
      <c r="D38" s="5"/>
      <c r="E38" s="5"/>
      <c r="F38" s="5"/>
      <c r="G38" s="5"/>
    </row>
    <row r="39" spans="1:7" ht="10.9" customHeight="1">
      <c r="A39" s="5"/>
      <c r="B39" s="5"/>
      <c r="C39" s="5"/>
      <c r="D39" s="5"/>
      <c r="E39" s="881" t="s">
        <v>701</v>
      </c>
      <c r="F39" s="881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10" t="s">
        <v>702</v>
      </c>
      <c r="B41" s="881" t="s">
        <v>703</v>
      </c>
      <c r="C41" s="881"/>
      <c r="D41" s="881"/>
      <c r="E41" s="881"/>
      <c r="F41" s="881"/>
      <c r="G41" s="5"/>
    </row>
    <row r="42" spans="1:7" ht="12" customHeight="1">
      <c r="A42" s="10" t="s">
        <v>704</v>
      </c>
      <c r="B42" s="875" t="s">
        <v>843</v>
      </c>
      <c r="C42" s="875"/>
      <c r="D42" s="875"/>
      <c r="E42" s="879" t="s">
        <v>706</v>
      </c>
      <c r="F42" s="879"/>
      <c r="G42" s="5"/>
    </row>
    <row r="43" spans="1:7" ht="10.9" customHeight="1">
      <c r="A43" s="10" t="s">
        <v>707</v>
      </c>
      <c r="B43" s="880" t="s">
        <v>708</v>
      </c>
      <c r="C43" s="880"/>
      <c r="D43" s="880"/>
      <c r="E43" s="880"/>
      <c r="F43" s="880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>
  <sheetPr codeName="Sheet232"/>
  <dimension ref="A1:G19"/>
  <sheetViews>
    <sheetView workbookViewId="0">
      <selection activeCell="G19" sqref="A1:G1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5" t="s">
        <v>2526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1861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1862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1621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1695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1735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</sheetData>
  <mergeCells count="7">
    <mergeCell ref="B19:F19"/>
    <mergeCell ref="A9:F9"/>
    <mergeCell ref="E12:F12"/>
    <mergeCell ref="E15:F15"/>
    <mergeCell ref="B17:F17"/>
    <mergeCell ref="B18:D18"/>
    <mergeCell ref="E18:F18"/>
  </mergeCells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>
  <sheetPr codeName="Sheet233">
    <tabColor rgb="FFFF0000"/>
  </sheetPr>
  <dimension ref="A1:G21"/>
  <sheetViews>
    <sheetView workbookViewId="0">
      <selection activeCell="G21" sqref="A1:G2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9" t="s">
        <v>2527</v>
      </c>
    </row>
    <row r="2" spans="1:7">
      <c r="A2" s="70"/>
    </row>
    <row r="3" spans="1:7" ht="16.5">
      <c r="A3" s="106"/>
    </row>
    <row r="4" spans="1:7">
      <c r="A4" s="64" t="s">
        <v>2528</v>
      </c>
    </row>
    <row r="5" spans="1:7" ht="35.1" customHeight="1">
      <c r="A5" s="96" t="s">
        <v>747</v>
      </c>
      <c r="B5" s="96" t="s">
        <v>748</v>
      </c>
      <c r="C5" s="96" t="s">
        <v>749</v>
      </c>
      <c r="D5" s="96" t="s">
        <v>750</v>
      </c>
      <c r="E5" s="96" t="s">
        <v>751</v>
      </c>
      <c r="F5" s="97" t="s">
        <v>752</v>
      </c>
      <c r="G5" s="97" t="s">
        <v>753</v>
      </c>
    </row>
    <row r="6" spans="1:7" ht="12" customHeight="1">
      <c r="A6" s="95" t="s">
        <v>671</v>
      </c>
      <c r="B6" s="92" t="s">
        <v>672</v>
      </c>
      <c r="C6" s="91"/>
      <c r="D6" s="91"/>
      <c r="E6" s="91"/>
      <c r="F6" s="91"/>
      <c r="G6" s="91"/>
    </row>
    <row r="7" spans="1:7" ht="12" customHeight="1">
      <c r="A7" s="91"/>
      <c r="B7" s="92" t="s">
        <v>673</v>
      </c>
      <c r="C7" s="92" t="s">
        <v>674</v>
      </c>
      <c r="D7" s="95" t="s">
        <v>675</v>
      </c>
      <c r="E7" s="92" t="s">
        <v>1729</v>
      </c>
      <c r="F7" s="91"/>
      <c r="G7" s="91"/>
    </row>
    <row r="8" spans="1:7" ht="12" customHeight="1">
      <c r="A8" s="91"/>
      <c r="B8" s="92" t="s">
        <v>1423</v>
      </c>
      <c r="C8" s="92" t="s">
        <v>678</v>
      </c>
      <c r="D8" s="95" t="s">
        <v>675</v>
      </c>
      <c r="E8" s="92" t="s">
        <v>1730</v>
      </c>
      <c r="F8" s="91"/>
      <c r="G8" s="91"/>
    </row>
    <row r="9" spans="1:7" ht="12" customHeight="1">
      <c r="A9" s="91"/>
      <c r="B9" s="92" t="s">
        <v>683</v>
      </c>
      <c r="C9" s="92" t="s">
        <v>684</v>
      </c>
      <c r="D9" s="95" t="s">
        <v>675</v>
      </c>
      <c r="E9" s="92" t="s">
        <v>1612</v>
      </c>
      <c r="F9" s="91"/>
      <c r="G9" s="91"/>
    </row>
    <row r="10" spans="1:7" ht="12" customHeight="1">
      <c r="A10" s="91"/>
      <c r="B10" s="91"/>
      <c r="C10" s="91"/>
      <c r="D10" s="91"/>
      <c r="E10" s="91"/>
      <c r="F10" s="91"/>
      <c r="G10" s="91"/>
    </row>
    <row r="11" spans="1:7" ht="12" customHeight="1">
      <c r="A11" s="888" t="s">
        <v>685</v>
      </c>
      <c r="B11" s="888"/>
      <c r="C11" s="888"/>
      <c r="D11" s="888"/>
      <c r="E11" s="888"/>
      <c r="F11" s="888"/>
      <c r="G11" s="91"/>
    </row>
    <row r="12" spans="1:7" ht="12" customHeight="1">
      <c r="A12" s="95" t="s">
        <v>686</v>
      </c>
      <c r="B12" s="92" t="s">
        <v>687</v>
      </c>
      <c r="C12" s="91"/>
      <c r="D12" s="91"/>
      <c r="E12" s="91"/>
      <c r="F12" s="91"/>
      <c r="G12" s="91"/>
    </row>
    <row r="13" spans="1:7" ht="13.7" customHeight="1">
      <c r="A13" s="91"/>
      <c r="B13" s="94" t="s">
        <v>1863</v>
      </c>
      <c r="C13" s="91"/>
      <c r="D13" s="95" t="s">
        <v>1366</v>
      </c>
      <c r="E13" s="95">
        <v>1</v>
      </c>
      <c r="F13" s="91"/>
      <c r="G13" s="91"/>
    </row>
    <row r="14" spans="1:7" ht="12" customHeight="1">
      <c r="A14" s="91"/>
      <c r="B14" s="91"/>
      <c r="C14" s="91"/>
      <c r="D14" s="91"/>
      <c r="E14" s="878" t="s">
        <v>698</v>
      </c>
      <c r="F14" s="878"/>
      <c r="G14" s="91"/>
    </row>
    <row r="15" spans="1:7" ht="12" customHeight="1">
      <c r="A15" s="95" t="s">
        <v>699</v>
      </c>
      <c r="B15" s="92" t="s">
        <v>700</v>
      </c>
      <c r="C15" s="91"/>
      <c r="D15" s="91"/>
      <c r="E15" s="91"/>
      <c r="F15" s="91"/>
      <c r="G15" s="91"/>
    </row>
    <row r="16" spans="1:7" ht="31.5" customHeight="1">
      <c r="A16" s="91"/>
      <c r="B16" s="98" t="s">
        <v>1609</v>
      </c>
      <c r="C16" s="91"/>
      <c r="D16" s="98" t="s">
        <v>1426</v>
      </c>
      <c r="E16" s="98" t="s">
        <v>1453</v>
      </c>
      <c r="F16" s="91"/>
      <c r="G16" s="91"/>
    </row>
    <row r="17" spans="1:7" ht="12" customHeight="1">
      <c r="A17" s="91"/>
      <c r="B17" s="91"/>
      <c r="C17" s="91"/>
      <c r="D17" s="91"/>
      <c r="E17" s="878" t="s">
        <v>701</v>
      </c>
      <c r="F17" s="878"/>
      <c r="G17" s="91"/>
    </row>
    <row r="18" spans="1:7" ht="12" customHeight="1">
      <c r="A18" s="91"/>
      <c r="B18" s="91"/>
      <c r="C18" s="91"/>
      <c r="D18" s="91"/>
      <c r="E18" s="91"/>
      <c r="F18" s="91"/>
      <c r="G18" s="91"/>
    </row>
    <row r="19" spans="1:7" ht="12" customHeight="1">
      <c r="A19" s="95" t="s">
        <v>702</v>
      </c>
      <c r="B19" s="878" t="s">
        <v>703</v>
      </c>
      <c r="C19" s="878"/>
      <c r="D19" s="878"/>
      <c r="E19" s="878"/>
      <c r="F19" s="878"/>
      <c r="G19" s="91"/>
    </row>
    <row r="20" spans="1:7" ht="12" customHeight="1">
      <c r="A20" s="95" t="s">
        <v>704</v>
      </c>
      <c r="B20" s="875" t="s">
        <v>705</v>
      </c>
      <c r="C20" s="875"/>
      <c r="D20" s="875"/>
      <c r="E20" s="876" t="s">
        <v>706</v>
      </c>
      <c r="F20" s="876"/>
      <c r="G20" s="91"/>
    </row>
    <row r="21" spans="1:7" ht="12" customHeight="1">
      <c r="A21" s="95" t="s">
        <v>707</v>
      </c>
      <c r="B21" s="877" t="s">
        <v>708</v>
      </c>
      <c r="C21" s="877"/>
      <c r="D21" s="877"/>
      <c r="E21" s="877"/>
      <c r="F21" s="877"/>
      <c r="G21" s="91"/>
    </row>
  </sheetData>
  <mergeCells count="7">
    <mergeCell ref="B21:F21"/>
    <mergeCell ref="A11:F11"/>
    <mergeCell ref="E14:F14"/>
    <mergeCell ref="E17:F17"/>
    <mergeCell ref="B19:F19"/>
    <mergeCell ref="B20:D20"/>
    <mergeCell ref="E20:F20"/>
  </mergeCells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>
  <sheetPr codeName="Sheet234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2529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1864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1865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1591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1866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1867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2530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1864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1865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1591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4" t="s">
        <v>1868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1609</v>
      </c>
      <c r="C34" s="5"/>
      <c r="D34" s="2" t="s">
        <v>1426</v>
      </c>
      <c r="E34" s="2" t="s">
        <v>1869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>
  <sheetPr codeName="Sheet235"/>
  <dimension ref="A1:G39"/>
  <sheetViews>
    <sheetView topLeftCell="A22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2531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714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758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679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1870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1871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2532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1872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1873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1874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4" t="s">
        <v>1875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1609</v>
      </c>
      <c r="C34" s="5"/>
      <c r="D34" s="2" t="s">
        <v>1426</v>
      </c>
      <c r="E34" s="2" t="s">
        <v>1221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>
  <sheetPr codeName="Sheet236"/>
  <dimension ref="A1:G39"/>
  <sheetViews>
    <sheetView topLeftCell="A22" workbookViewId="0">
      <selection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2533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1872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1873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1874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1876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1221</v>
      </c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12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12" t="s">
        <v>704</v>
      </c>
      <c r="B18" s="875" t="s">
        <v>705</v>
      </c>
      <c r="C18" s="875"/>
      <c r="D18" s="875"/>
      <c r="E18" s="876" t="s">
        <v>706</v>
      </c>
      <c r="F18" s="876"/>
      <c r="G18" s="5"/>
    </row>
    <row r="19" spans="1:7" ht="12" customHeight="1">
      <c r="A19" s="12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95"/>
      <c r="B20" s="93"/>
      <c r="C20" s="93"/>
      <c r="D20" s="93"/>
      <c r="E20" s="93"/>
      <c r="F20" s="93"/>
      <c r="G20" s="91"/>
    </row>
    <row r="21" spans="1:7" ht="12" customHeight="1">
      <c r="A21" s="64" t="s">
        <v>2534</v>
      </c>
      <c r="B21" s="93"/>
      <c r="C21" s="93"/>
      <c r="D21" s="93"/>
      <c r="E21" s="93"/>
      <c r="F21" s="93"/>
      <c r="G21" s="91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7" t="s">
        <v>752</v>
      </c>
      <c r="G23" s="7" t="s">
        <v>753</v>
      </c>
    </row>
    <row r="24" spans="1:7" ht="12" customHeight="1">
      <c r="A24" s="12" t="s">
        <v>671</v>
      </c>
      <c r="B24" s="3" t="s">
        <v>672</v>
      </c>
      <c r="C24" s="5"/>
      <c r="D24" s="5"/>
      <c r="E24" s="5"/>
      <c r="F24" s="5"/>
      <c r="G24" s="5"/>
    </row>
    <row r="25" spans="1:7" ht="12" customHeight="1">
      <c r="A25" s="5"/>
      <c r="B25" s="3" t="s">
        <v>673</v>
      </c>
      <c r="C25" s="3" t="s">
        <v>674</v>
      </c>
      <c r="D25" s="12" t="s">
        <v>675</v>
      </c>
      <c r="E25" s="3" t="s">
        <v>837</v>
      </c>
      <c r="F25" s="5"/>
      <c r="G25" s="5"/>
    </row>
    <row r="26" spans="1:7" ht="12" customHeight="1">
      <c r="A26" s="5"/>
      <c r="B26" s="3" t="s">
        <v>1423</v>
      </c>
      <c r="C26" s="3" t="s">
        <v>678</v>
      </c>
      <c r="D26" s="12" t="s">
        <v>675</v>
      </c>
      <c r="E26" s="3" t="s">
        <v>714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676</v>
      </c>
      <c r="F27" s="5"/>
      <c r="G27" s="5"/>
    </row>
    <row r="28" spans="1:7" ht="12" customHeight="1">
      <c r="A28" s="5"/>
      <c r="B28" s="5"/>
      <c r="C28" s="5"/>
      <c r="D28" s="5"/>
      <c r="E28" s="5"/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4" t="s">
        <v>1877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23.45" customHeight="1">
      <c r="A34" s="5"/>
      <c r="B34" s="2" t="s">
        <v>1609</v>
      </c>
      <c r="C34" s="5"/>
      <c r="D34" s="2" t="s">
        <v>1426</v>
      </c>
      <c r="E34" s="2" t="s">
        <v>1221</v>
      </c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12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12" t="s">
        <v>704</v>
      </c>
      <c r="B38" s="875" t="s">
        <v>705</v>
      </c>
      <c r="C38" s="875"/>
      <c r="D38" s="875"/>
      <c r="E38" s="876" t="s">
        <v>706</v>
      </c>
      <c r="F38" s="876"/>
      <c r="G38" s="5"/>
    </row>
    <row r="39" spans="1:7" ht="12" customHeight="1">
      <c r="A39" s="12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A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A29:F29"/>
    <mergeCell ref="E32:F32"/>
    <mergeCell ref="E35:F35"/>
    <mergeCell ref="B37:F37"/>
  </mergeCells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>
  <sheetPr codeName="Sheet237"/>
  <dimension ref="A1:G41"/>
  <sheetViews>
    <sheetView topLeftCell="A28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2535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1878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1879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1659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1880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1881</v>
      </c>
      <c r="F14" s="5"/>
      <c r="G14" s="5"/>
    </row>
    <row r="15" spans="1:7" ht="12" customHeight="1">
      <c r="A15" s="5"/>
      <c r="B15" s="4" t="s">
        <v>1882</v>
      </c>
      <c r="C15" s="5"/>
      <c r="D15" s="12" t="s">
        <v>1608</v>
      </c>
      <c r="E15" s="3" t="s">
        <v>712</v>
      </c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2536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1729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1730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1612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4" t="s">
        <v>1883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1871</v>
      </c>
      <c r="F35" s="5"/>
      <c r="G35" s="5"/>
    </row>
    <row r="36" spans="1:7" ht="12" customHeight="1">
      <c r="A36" s="5"/>
      <c r="B36" s="4" t="s">
        <v>1882</v>
      </c>
      <c r="C36" s="5"/>
      <c r="D36" s="12" t="s">
        <v>1608</v>
      </c>
      <c r="E36" s="3" t="s">
        <v>781</v>
      </c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>
  <sheetPr codeName="Sheet238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2537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1884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1510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1885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1886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1871</v>
      </c>
      <c r="F14" s="5"/>
      <c r="G14" s="5"/>
    </row>
    <row r="15" spans="1:7" ht="12" customHeight="1">
      <c r="A15" s="5"/>
      <c r="B15" s="4" t="s">
        <v>1882</v>
      </c>
      <c r="C15" s="5"/>
      <c r="D15" s="12" t="s">
        <v>1608</v>
      </c>
      <c r="E15" s="3" t="s">
        <v>781</v>
      </c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2538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1864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1865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1591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4" t="s">
        <v>1887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1888</v>
      </c>
      <c r="F35" s="5"/>
      <c r="G35" s="5"/>
    </row>
    <row r="36" spans="1:7" ht="12" customHeight="1">
      <c r="A36" s="5"/>
      <c r="B36" s="4" t="s">
        <v>1882</v>
      </c>
      <c r="C36" s="5"/>
      <c r="D36" s="12" t="s">
        <v>1608</v>
      </c>
      <c r="E36" s="3" t="s">
        <v>773</v>
      </c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>
  <sheetPr codeName="Sheet239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2539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1889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1890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1891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1892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1221</v>
      </c>
      <c r="F14" s="5"/>
      <c r="G14" s="5"/>
    </row>
    <row r="15" spans="1:7" ht="12" customHeight="1">
      <c r="A15" s="5"/>
      <c r="B15" s="4" t="s">
        <v>1882</v>
      </c>
      <c r="C15" s="5"/>
      <c r="D15" s="12" t="s">
        <v>1608</v>
      </c>
      <c r="E15" s="3" t="s">
        <v>758</v>
      </c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2540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846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741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712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4" t="s">
        <v>1893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1221</v>
      </c>
      <c r="F35" s="5"/>
      <c r="G35" s="5"/>
    </row>
    <row r="36" spans="1:7" ht="12" customHeight="1">
      <c r="A36" s="5"/>
      <c r="B36" s="4" t="s">
        <v>1882</v>
      </c>
      <c r="C36" s="5"/>
      <c r="D36" s="12" t="s">
        <v>1608</v>
      </c>
      <c r="E36" s="3" t="s">
        <v>758</v>
      </c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>
  <sheetPr codeName="Sheet240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2541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846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741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712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1894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1221</v>
      </c>
      <c r="F14" s="5"/>
      <c r="G14" s="5"/>
    </row>
    <row r="15" spans="1:7" ht="12" customHeight="1">
      <c r="A15" s="5"/>
      <c r="B15" s="4" t="s">
        <v>1882</v>
      </c>
      <c r="C15" s="5"/>
      <c r="D15" s="12" t="s">
        <v>1608</v>
      </c>
      <c r="E15" s="3" t="s">
        <v>758</v>
      </c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2542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1895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874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893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4" t="s">
        <v>1896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1265</v>
      </c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>
  <sheetPr codeName="Sheet241"/>
  <dimension ref="A1:G41"/>
  <sheetViews>
    <sheetView topLeftCell="A25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2543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1505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1403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862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1897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1898</v>
      </c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2544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1899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1900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833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4" t="s">
        <v>1901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1902</v>
      </c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7"/>
  <dimension ref="A1:G45"/>
  <sheetViews>
    <sheetView topLeftCell="A25" workbookViewId="0">
      <selection sqref="A1:G45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21.42578125" customWidth="1"/>
  </cols>
  <sheetData>
    <row r="1" spans="1:7">
      <c r="A1" s="81" t="s">
        <v>2096</v>
      </c>
      <c r="B1" s="73"/>
      <c r="C1" s="73"/>
      <c r="D1" s="73"/>
      <c r="E1" s="73"/>
      <c r="F1" s="73"/>
      <c r="G1" s="73"/>
    </row>
    <row r="2" spans="1:7">
      <c r="A2" s="64"/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1" t="s">
        <v>712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1" t="s">
        <v>729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1" t="s">
        <v>761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1" t="s">
        <v>789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730</v>
      </c>
      <c r="C11" s="5"/>
      <c r="D11" s="11" t="s">
        <v>692</v>
      </c>
      <c r="E11" s="10" t="s">
        <v>968</v>
      </c>
      <c r="F11" s="5"/>
      <c r="G11" s="5"/>
    </row>
    <row r="12" spans="1:7" ht="12.4" customHeight="1">
      <c r="A12" s="5"/>
      <c r="B12" s="10" t="s">
        <v>794</v>
      </c>
      <c r="C12" s="5"/>
      <c r="D12" s="11" t="s">
        <v>690</v>
      </c>
      <c r="E12" s="10" t="s">
        <v>847</v>
      </c>
      <c r="F12" s="5"/>
      <c r="G12" s="5"/>
    </row>
    <row r="13" spans="1:7" ht="12.4" customHeight="1">
      <c r="A13" s="5"/>
      <c r="B13" s="10" t="s">
        <v>785</v>
      </c>
      <c r="C13" s="5"/>
      <c r="D13" s="11" t="s">
        <v>692</v>
      </c>
      <c r="E13" s="10" t="s">
        <v>789</v>
      </c>
      <c r="F13" s="5"/>
      <c r="G13" s="5"/>
    </row>
    <row r="14" spans="1:7" ht="12.4" customHeight="1">
      <c r="A14" s="5"/>
      <c r="B14" s="10" t="s">
        <v>787</v>
      </c>
      <c r="C14" s="5"/>
      <c r="D14" s="11" t="s">
        <v>692</v>
      </c>
      <c r="E14" s="11" t="s">
        <v>780</v>
      </c>
      <c r="F14" s="5"/>
      <c r="G14" s="5"/>
    </row>
    <row r="15" spans="1:7" ht="10.9" customHeight="1">
      <c r="A15" s="5"/>
      <c r="B15" s="5"/>
      <c r="C15" s="5"/>
      <c r="D15" s="5"/>
      <c r="E15" s="881" t="s">
        <v>698</v>
      </c>
      <c r="F15" s="881"/>
      <c r="G15" s="5"/>
    </row>
    <row r="16" spans="1:7" ht="10.9" customHeight="1">
      <c r="A16" s="10" t="s">
        <v>699</v>
      </c>
      <c r="B16" s="10" t="s">
        <v>700</v>
      </c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5"/>
      <c r="F17" s="5"/>
      <c r="G17" s="5"/>
    </row>
    <row r="18" spans="1:7" ht="10.9" customHeight="1">
      <c r="A18" s="5"/>
      <c r="B18" s="5"/>
      <c r="C18" s="5"/>
      <c r="D18" s="5"/>
      <c r="E18" s="881" t="s">
        <v>701</v>
      </c>
      <c r="F18" s="881"/>
      <c r="G18" s="5"/>
    </row>
    <row r="19" spans="1:7" ht="10.9" customHeight="1">
      <c r="A19" s="5"/>
      <c r="B19" s="5"/>
      <c r="C19" s="5"/>
      <c r="D19" s="5"/>
      <c r="E19" s="5"/>
      <c r="F19" s="5"/>
      <c r="G19" s="5"/>
    </row>
    <row r="20" spans="1:7" ht="10.9" customHeight="1">
      <c r="A20" s="10" t="s">
        <v>702</v>
      </c>
      <c r="B20" s="881" t="s">
        <v>703</v>
      </c>
      <c r="C20" s="881"/>
      <c r="D20" s="881"/>
      <c r="E20" s="881"/>
      <c r="F20" s="881"/>
      <c r="G20" s="5"/>
    </row>
    <row r="21" spans="1:7" ht="12" customHeight="1">
      <c r="A21" s="10" t="s">
        <v>704</v>
      </c>
      <c r="B21" s="875" t="s">
        <v>843</v>
      </c>
      <c r="C21" s="875"/>
      <c r="D21" s="875"/>
      <c r="E21" s="879" t="s">
        <v>706</v>
      </c>
      <c r="F21" s="879"/>
      <c r="G21" s="5"/>
    </row>
    <row r="22" spans="1:7" ht="10.9" customHeight="1">
      <c r="A22" s="10" t="s">
        <v>707</v>
      </c>
      <c r="B22" s="880" t="s">
        <v>708</v>
      </c>
      <c r="C22" s="880"/>
      <c r="D22" s="880"/>
      <c r="E22" s="880"/>
      <c r="F22" s="880"/>
      <c r="G22" s="5"/>
    </row>
    <row r="23" spans="1:7" ht="10.9" customHeight="1">
      <c r="A23" s="80"/>
      <c r="B23" s="32"/>
      <c r="C23" s="32"/>
      <c r="D23" s="32"/>
      <c r="E23" s="32"/>
      <c r="F23" s="32"/>
      <c r="G23" s="28"/>
    </row>
    <row r="24" spans="1:7" ht="16.5" customHeight="1">
      <c r="A24" s="81" t="s">
        <v>2097</v>
      </c>
      <c r="B24" s="79"/>
      <c r="C24" s="32"/>
      <c r="D24" s="32"/>
      <c r="E24" s="32"/>
      <c r="F24" s="32"/>
      <c r="G24" s="28"/>
    </row>
    <row r="25" spans="1:7" ht="10.9" customHeight="1">
      <c r="A25" s="65"/>
      <c r="B25" s="32"/>
      <c r="C25" s="32"/>
      <c r="D25" s="32"/>
      <c r="E25" s="32"/>
      <c r="F25" s="32"/>
      <c r="G25" s="28"/>
    </row>
    <row r="26" spans="1:7" ht="31.5" customHeight="1">
      <c r="A26" s="9" t="s">
        <v>946</v>
      </c>
      <c r="B26" s="19" t="s">
        <v>947</v>
      </c>
      <c r="C26" s="9" t="s">
        <v>948</v>
      </c>
      <c r="D26" s="9" t="s">
        <v>949</v>
      </c>
      <c r="E26" s="9" t="s">
        <v>950</v>
      </c>
      <c r="F26" s="8" t="s">
        <v>669</v>
      </c>
      <c r="G26" s="8" t="s">
        <v>670</v>
      </c>
    </row>
    <row r="27" spans="1:7" ht="10.9" customHeight="1">
      <c r="A27" s="10" t="s">
        <v>671</v>
      </c>
      <c r="B27" s="10" t="s">
        <v>672</v>
      </c>
      <c r="C27" s="5"/>
      <c r="D27" s="5"/>
      <c r="E27" s="5"/>
      <c r="F27" s="5"/>
      <c r="G27" s="5"/>
    </row>
    <row r="28" spans="1:7" ht="12.4" customHeight="1">
      <c r="A28" s="5"/>
      <c r="B28" s="10" t="s">
        <v>673</v>
      </c>
      <c r="C28" s="10" t="s">
        <v>674</v>
      </c>
      <c r="D28" s="11" t="s">
        <v>675</v>
      </c>
      <c r="E28" s="11" t="s">
        <v>712</v>
      </c>
      <c r="F28" s="5"/>
      <c r="G28" s="5"/>
    </row>
    <row r="29" spans="1:7" ht="12.4" customHeight="1">
      <c r="A29" s="5"/>
      <c r="B29" s="10" t="s">
        <v>792</v>
      </c>
      <c r="C29" s="10" t="s">
        <v>678</v>
      </c>
      <c r="D29" s="11" t="s">
        <v>675</v>
      </c>
      <c r="E29" s="11" t="s">
        <v>729</v>
      </c>
      <c r="F29" s="5"/>
      <c r="G29" s="5"/>
    </row>
    <row r="30" spans="1:7" ht="12.4" customHeight="1">
      <c r="A30" s="5"/>
      <c r="B30" s="10" t="s">
        <v>680</v>
      </c>
      <c r="C30" s="10" t="s">
        <v>681</v>
      </c>
      <c r="D30" s="11" t="s">
        <v>675</v>
      </c>
      <c r="E30" s="11" t="s">
        <v>761</v>
      </c>
      <c r="F30" s="5"/>
      <c r="G30" s="5"/>
    </row>
    <row r="31" spans="1:7" ht="12.4" customHeight="1">
      <c r="A31" s="5"/>
      <c r="B31" s="10" t="s">
        <v>683</v>
      </c>
      <c r="C31" s="10" t="s">
        <v>684</v>
      </c>
      <c r="D31" s="11" t="s">
        <v>675</v>
      </c>
      <c r="E31" s="11" t="s">
        <v>789</v>
      </c>
      <c r="F31" s="5"/>
      <c r="G31" s="5"/>
    </row>
    <row r="32" spans="1:7" ht="10.9" customHeight="1">
      <c r="A32" s="5"/>
      <c r="B32" s="5"/>
      <c r="C32" s="5"/>
      <c r="D32" s="5"/>
      <c r="E32" s="881" t="s">
        <v>685</v>
      </c>
      <c r="F32" s="881"/>
      <c r="G32" s="5"/>
    </row>
    <row r="33" spans="1:7" ht="10.9" customHeight="1">
      <c r="A33" s="10" t="s">
        <v>686</v>
      </c>
      <c r="B33" s="10" t="s">
        <v>687</v>
      </c>
      <c r="C33" s="5"/>
      <c r="D33" s="5"/>
      <c r="E33" s="5"/>
      <c r="F33" s="5"/>
      <c r="G33" s="5"/>
    </row>
    <row r="34" spans="1:7" ht="12.4" customHeight="1">
      <c r="A34" s="5"/>
      <c r="B34" s="10" t="s">
        <v>730</v>
      </c>
      <c r="C34" s="5"/>
      <c r="D34" s="11" t="s">
        <v>692</v>
      </c>
      <c r="E34" s="10" t="s">
        <v>968</v>
      </c>
      <c r="F34" s="5"/>
      <c r="G34" s="5"/>
    </row>
    <row r="35" spans="1:7" ht="12.4" customHeight="1">
      <c r="A35" s="5"/>
      <c r="B35" s="10" t="s">
        <v>976</v>
      </c>
      <c r="C35" s="5"/>
      <c r="D35" s="11" t="s">
        <v>690</v>
      </c>
      <c r="E35" s="10" t="s">
        <v>835</v>
      </c>
      <c r="F35" s="5"/>
      <c r="G35" s="5"/>
    </row>
    <row r="36" spans="1:7" ht="12.4" customHeight="1">
      <c r="A36" s="5"/>
      <c r="B36" s="10" t="s">
        <v>785</v>
      </c>
      <c r="C36" s="5"/>
      <c r="D36" s="11" t="s">
        <v>692</v>
      </c>
      <c r="E36" s="11" t="s">
        <v>835</v>
      </c>
      <c r="F36" s="5"/>
      <c r="G36" s="5"/>
    </row>
    <row r="37" spans="1:7" ht="12.4" customHeight="1">
      <c r="A37" s="5"/>
      <c r="B37" s="10" t="s">
        <v>787</v>
      </c>
      <c r="C37" s="5"/>
      <c r="D37" s="11" t="s">
        <v>692</v>
      </c>
      <c r="E37" s="11" t="s">
        <v>835</v>
      </c>
      <c r="F37" s="5"/>
      <c r="G37" s="5"/>
    </row>
    <row r="38" spans="1:7" ht="10.9" customHeight="1">
      <c r="A38" s="5"/>
      <c r="B38" s="5"/>
      <c r="C38" s="5"/>
      <c r="D38" s="5"/>
      <c r="E38" s="881" t="s">
        <v>698</v>
      </c>
      <c r="F38" s="881"/>
      <c r="G38" s="5"/>
    </row>
    <row r="39" spans="1:7" ht="10.9" customHeight="1">
      <c r="A39" s="10" t="s">
        <v>699</v>
      </c>
      <c r="B39" s="10" t="s">
        <v>700</v>
      </c>
      <c r="C39" s="5"/>
      <c r="D39" s="5"/>
      <c r="E39" s="5"/>
      <c r="F39" s="5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5"/>
      <c r="B41" s="5"/>
      <c r="C41" s="5"/>
      <c r="D41" s="5"/>
      <c r="E41" s="881" t="s">
        <v>701</v>
      </c>
      <c r="F41" s="881"/>
      <c r="G41" s="5"/>
    </row>
    <row r="42" spans="1:7" ht="10.9" customHeight="1">
      <c r="A42" s="5"/>
      <c r="B42" s="5"/>
      <c r="C42" s="5"/>
      <c r="D42" s="5"/>
      <c r="E42" s="5"/>
      <c r="F42" s="5"/>
      <c r="G42" s="5"/>
    </row>
    <row r="43" spans="1:7" ht="10.9" customHeight="1">
      <c r="A43" s="10" t="s">
        <v>702</v>
      </c>
      <c r="B43" s="881" t="s">
        <v>703</v>
      </c>
      <c r="C43" s="881"/>
      <c r="D43" s="881"/>
      <c r="E43" s="881"/>
      <c r="F43" s="881"/>
      <c r="G43" s="5"/>
    </row>
    <row r="44" spans="1:7" ht="12" customHeight="1">
      <c r="A44" s="10" t="s">
        <v>704</v>
      </c>
      <c r="B44" s="875" t="s">
        <v>843</v>
      </c>
      <c r="C44" s="875"/>
      <c r="D44" s="875"/>
      <c r="E44" s="879" t="s">
        <v>706</v>
      </c>
      <c r="F44" s="879"/>
      <c r="G44" s="5"/>
    </row>
    <row r="45" spans="1:7" ht="10.9" customHeight="1">
      <c r="A45" s="10" t="s">
        <v>707</v>
      </c>
      <c r="B45" s="880" t="s">
        <v>708</v>
      </c>
      <c r="C45" s="880"/>
      <c r="D45" s="880"/>
      <c r="E45" s="880"/>
      <c r="F45" s="880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>
  <sheetPr codeName="Sheet242"/>
  <dimension ref="A1:G41"/>
  <sheetViews>
    <sheetView topLeftCell="A28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2545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1903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1796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907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1904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1871</v>
      </c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2546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1905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1906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1778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4" t="s">
        <v>1907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1871</v>
      </c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>
  <sheetPr codeName="Sheet243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2547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1908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1909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1626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1910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1871</v>
      </c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2548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1911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1912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1744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4" t="s">
        <v>1913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1881</v>
      </c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>
  <sheetPr codeName="Sheet244"/>
  <dimension ref="A1:G41"/>
  <sheetViews>
    <sheetView topLeftCell="A22" workbookViewId="0"/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2549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1914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1915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1138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1916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1917</v>
      </c>
      <c r="F14" s="5"/>
      <c r="G14" s="5"/>
    </row>
    <row r="15" spans="1:7" ht="12" customHeight="1">
      <c r="A15" s="5"/>
      <c r="B15" s="4" t="s">
        <v>1882</v>
      </c>
      <c r="C15" s="5"/>
      <c r="D15" s="12" t="s">
        <v>1608</v>
      </c>
      <c r="E15" s="3" t="s">
        <v>1460</v>
      </c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2550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1918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1919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861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4" t="s">
        <v>1920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1921</v>
      </c>
      <c r="F35" s="5"/>
      <c r="G35" s="5"/>
    </row>
    <row r="36" spans="1:7" ht="12" customHeight="1">
      <c r="A36" s="5"/>
      <c r="B36" s="4" t="s">
        <v>1882</v>
      </c>
      <c r="C36" s="5"/>
      <c r="D36" s="12" t="s">
        <v>1608</v>
      </c>
      <c r="E36" s="3" t="s">
        <v>1747</v>
      </c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.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53.xml><?xml version="1.0" encoding="utf-8"?>
<worksheet xmlns="http://schemas.openxmlformats.org/spreadsheetml/2006/main" xmlns:r="http://schemas.openxmlformats.org/officeDocument/2006/relationships">
  <sheetPr codeName="Sheet245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2551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1922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1923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1605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1924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1925</v>
      </c>
      <c r="F14" s="5"/>
      <c r="G14" s="5"/>
    </row>
    <row r="15" spans="1:7" ht="12" customHeight="1">
      <c r="A15" s="5"/>
      <c r="B15" s="4" t="s">
        <v>1882</v>
      </c>
      <c r="C15" s="5"/>
      <c r="D15" s="12" t="s">
        <v>1608</v>
      </c>
      <c r="E15" s="3" t="s">
        <v>1727</v>
      </c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2552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1926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1927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1928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4" t="s">
        <v>1929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1930</v>
      </c>
      <c r="F35" s="5"/>
      <c r="G35" s="5"/>
    </row>
    <row r="36" spans="1:7" ht="12" customHeight="1">
      <c r="A36" s="5"/>
      <c r="B36" s="4" t="s">
        <v>1882</v>
      </c>
      <c r="C36" s="5"/>
      <c r="D36" s="12" t="s">
        <v>1608</v>
      </c>
      <c r="E36" s="3" t="s">
        <v>1931</v>
      </c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>
  <sheetPr codeName="Sheet246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2553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1932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1933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865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4" t="s">
        <v>1934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23.45" customHeight="1">
      <c r="A14" s="5"/>
      <c r="B14" s="2" t="s">
        <v>1609</v>
      </c>
      <c r="C14" s="5"/>
      <c r="D14" s="2" t="s">
        <v>1426</v>
      </c>
      <c r="E14" s="2" t="s">
        <v>1935</v>
      </c>
      <c r="F14" s="5"/>
      <c r="G14" s="5"/>
    </row>
    <row r="15" spans="1:7" ht="12" customHeight="1">
      <c r="A15" s="5"/>
      <c r="B15" s="4" t="s">
        <v>1882</v>
      </c>
      <c r="C15" s="5"/>
      <c r="D15" s="12" t="s">
        <v>1608</v>
      </c>
      <c r="E15" s="3" t="s">
        <v>1936</v>
      </c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2554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1937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1938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892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4" t="s">
        <v>1939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23.45" customHeight="1">
      <c r="A35" s="5"/>
      <c r="B35" s="2" t="s">
        <v>1609</v>
      </c>
      <c r="C35" s="5"/>
      <c r="D35" s="2" t="s">
        <v>1426</v>
      </c>
      <c r="E35" s="2" t="s">
        <v>1940</v>
      </c>
      <c r="F35" s="5"/>
      <c r="G35" s="5"/>
    </row>
    <row r="36" spans="1:7" ht="12" customHeight="1">
      <c r="A36" s="5"/>
      <c r="B36" s="4" t="s">
        <v>1882</v>
      </c>
      <c r="C36" s="5"/>
      <c r="D36" s="12" t="s">
        <v>1608</v>
      </c>
      <c r="E36" s="3" t="s">
        <v>1617</v>
      </c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9:F9"/>
    <mergeCell ref="E12:F12"/>
    <mergeCell ref="E16:F16"/>
    <mergeCell ref="B18:F18"/>
    <mergeCell ref="B19:D19"/>
    <mergeCell ref="E19:F19"/>
    <mergeCell ref="B40:D40"/>
    <mergeCell ref="E40:F40"/>
    <mergeCell ref="B41:F41"/>
    <mergeCell ref="B20:F20"/>
    <mergeCell ref="A30:F30"/>
    <mergeCell ref="E33:F33"/>
    <mergeCell ref="E37:F37"/>
    <mergeCell ref="B39:F39"/>
  </mergeCells>
  <pageMargins left="0.7" right="0.7" top="0.75" bottom="0.75" header="0.3" footer="0.3"/>
</worksheet>
</file>

<file path=xl/worksheets/sheet255.xml><?xml version="1.0" encoding="utf-8"?>
<worksheet xmlns="http://schemas.openxmlformats.org/spreadsheetml/2006/main" xmlns:r="http://schemas.openxmlformats.org/officeDocument/2006/relationships">
  <sheetPr codeName="Sheet247"/>
  <dimension ref="A1:G18"/>
  <sheetViews>
    <sheetView workbookViewId="0">
      <selection activeCell="G18" sqref="A1:G18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2555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1941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1942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883</v>
      </c>
      <c r="F7" s="5"/>
      <c r="G7" s="5"/>
    </row>
    <row r="8" spans="1:7" ht="12" customHeight="1">
      <c r="A8" s="888" t="s">
        <v>685</v>
      </c>
      <c r="B8" s="888"/>
      <c r="C8" s="888"/>
      <c r="D8" s="888"/>
      <c r="E8" s="888"/>
      <c r="F8" s="88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4" t="s">
        <v>1943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23.45" customHeight="1">
      <c r="A13" s="5"/>
      <c r="B13" s="2" t="s">
        <v>1609</v>
      </c>
      <c r="C13" s="5"/>
      <c r="D13" s="2" t="s">
        <v>1426</v>
      </c>
      <c r="E13" s="2" t="s">
        <v>1944</v>
      </c>
      <c r="F13" s="5"/>
      <c r="G13" s="5"/>
    </row>
    <row r="14" spans="1:7" ht="12" customHeight="1">
      <c r="A14" s="5"/>
      <c r="B14" s="4" t="s">
        <v>1882</v>
      </c>
      <c r="C14" s="5"/>
      <c r="D14" s="12" t="s">
        <v>1608</v>
      </c>
      <c r="E14" s="3" t="s">
        <v>1028</v>
      </c>
      <c r="F14" s="5"/>
      <c r="G14" s="5"/>
    </row>
    <row r="15" spans="1:7" ht="12" customHeight="1">
      <c r="A15" s="5"/>
      <c r="B15" s="5"/>
      <c r="C15" s="5"/>
      <c r="D15" s="5"/>
      <c r="E15" s="877" t="s">
        <v>701</v>
      </c>
      <c r="F15" s="877"/>
      <c r="G15" s="5"/>
    </row>
    <row r="16" spans="1:7" ht="12" customHeight="1">
      <c r="A16" s="12" t="s">
        <v>702</v>
      </c>
      <c r="B16" s="878" t="s">
        <v>703</v>
      </c>
      <c r="C16" s="878"/>
      <c r="D16" s="878"/>
      <c r="E16" s="878"/>
      <c r="F16" s="878"/>
      <c r="G16" s="5"/>
    </row>
    <row r="17" spans="1:7" ht="12" customHeight="1">
      <c r="A17" s="12" t="s">
        <v>704</v>
      </c>
      <c r="B17" s="875" t="s">
        <v>705</v>
      </c>
      <c r="C17" s="875"/>
      <c r="D17" s="875"/>
      <c r="E17" s="876" t="s">
        <v>706</v>
      </c>
      <c r="F17" s="876"/>
      <c r="G17" s="5"/>
    </row>
    <row r="18" spans="1:7" ht="12" customHeight="1">
      <c r="A18" s="12" t="s">
        <v>707</v>
      </c>
      <c r="B18" s="877" t="s">
        <v>708</v>
      </c>
      <c r="C18" s="877"/>
      <c r="D18" s="877"/>
      <c r="E18" s="877"/>
      <c r="F18" s="877"/>
      <c r="G18" s="5"/>
    </row>
  </sheetData>
  <mergeCells count="7">
    <mergeCell ref="B18:F18"/>
    <mergeCell ref="A8:F8"/>
    <mergeCell ref="E11:F11"/>
    <mergeCell ref="E15:F15"/>
    <mergeCell ref="B16:F16"/>
    <mergeCell ref="B17:D17"/>
    <mergeCell ref="E17:F17"/>
  </mergeCells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>
  <sheetPr codeName="Sheet248">
    <tabColor rgb="FFFF0000"/>
  </sheetPr>
  <dimension ref="A1:G22"/>
  <sheetViews>
    <sheetView workbookViewId="0">
      <selection activeCell="G22" sqref="A1:G2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 ht="12" customHeight="1">
      <c r="A1" s="78" t="s">
        <v>2556</v>
      </c>
      <c r="B1" s="93"/>
      <c r="C1" s="93"/>
      <c r="D1" s="93"/>
      <c r="E1" s="93"/>
      <c r="F1" s="93"/>
      <c r="G1" s="91"/>
    </row>
    <row r="2" spans="1:7" ht="12" customHeight="1">
      <c r="A2" s="87"/>
      <c r="B2" s="93"/>
      <c r="C2" s="93"/>
      <c r="D2" s="93"/>
      <c r="E2" s="93"/>
      <c r="F2" s="93"/>
      <c r="G2" s="91"/>
    </row>
    <row r="3" spans="1:7" ht="12" customHeight="1">
      <c r="A3" s="71" t="s">
        <v>2557</v>
      </c>
      <c r="B3" s="93"/>
      <c r="C3" s="93"/>
      <c r="D3" s="93"/>
      <c r="E3" s="93"/>
      <c r="F3" s="93"/>
      <c r="G3" s="91"/>
    </row>
    <row r="4" spans="1:7" ht="35.1" customHeight="1">
      <c r="A4" s="96" t="s">
        <v>747</v>
      </c>
      <c r="B4" s="96" t="s">
        <v>748</v>
      </c>
      <c r="C4" s="96" t="s">
        <v>749</v>
      </c>
      <c r="D4" s="96" t="s">
        <v>750</v>
      </c>
      <c r="E4" s="96" t="s">
        <v>751</v>
      </c>
      <c r="F4" s="97" t="s">
        <v>752</v>
      </c>
      <c r="G4" s="97" t="s">
        <v>753</v>
      </c>
    </row>
    <row r="5" spans="1:7" ht="12" customHeight="1">
      <c r="A5" s="95" t="s">
        <v>671</v>
      </c>
      <c r="B5" s="92" t="s">
        <v>672</v>
      </c>
      <c r="C5" s="91"/>
      <c r="D5" s="91"/>
      <c r="E5" s="91"/>
      <c r="F5" s="91"/>
      <c r="G5" s="91"/>
    </row>
    <row r="6" spans="1:7" ht="12" customHeight="1">
      <c r="A6" s="91"/>
      <c r="B6" s="92" t="s">
        <v>673</v>
      </c>
      <c r="C6" s="92" t="s">
        <v>674</v>
      </c>
      <c r="D6" s="95" t="s">
        <v>675</v>
      </c>
      <c r="E6" s="92" t="s">
        <v>1945</v>
      </c>
      <c r="F6" s="91"/>
      <c r="G6" s="91"/>
    </row>
    <row r="7" spans="1:7" ht="12" customHeight="1">
      <c r="A7" s="91"/>
      <c r="B7" s="92" t="s">
        <v>1423</v>
      </c>
      <c r="C7" s="92" t="s">
        <v>678</v>
      </c>
      <c r="D7" s="95" t="s">
        <v>675</v>
      </c>
      <c r="E7" s="92" t="s">
        <v>1859</v>
      </c>
      <c r="F7" s="91"/>
      <c r="G7" s="91"/>
    </row>
    <row r="8" spans="1:7" ht="12" customHeight="1">
      <c r="A8" s="91"/>
      <c r="B8" s="92" t="s">
        <v>683</v>
      </c>
      <c r="C8" s="92" t="s">
        <v>684</v>
      </c>
      <c r="D8" s="95" t="s">
        <v>675</v>
      </c>
      <c r="E8" s="92" t="s">
        <v>799</v>
      </c>
      <c r="F8" s="91"/>
      <c r="G8" s="91"/>
    </row>
    <row r="9" spans="1:7" ht="12" customHeight="1">
      <c r="A9" s="888" t="s">
        <v>685</v>
      </c>
      <c r="B9" s="888"/>
      <c r="C9" s="888"/>
      <c r="D9" s="888"/>
      <c r="E9" s="888"/>
      <c r="F9" s="888"/>
      <c r="G9" s="91"/>
    </row>
    <row r="10" spans="1:7" ht="12" customHeight="1">
      <c r="A10" s="95" t="s">
        <v>686</v>
      </c>
      <c r="B10" s="92" t="s">
        <v>687</v>
      </c>
      <c r="C10" s="91"/>
      <c r="D10" s="91"/>
      <c r="E10" s="91"/>
      <c r="F10" s="91"/>
      <c r="G10" s="91"/>
    </row>
    <row r="11" spans="1:7" ht="13.7" customHeight="1">
      <c r="A11" s="91"/>
      <c r="B11" s="92" t="s">
        <v>1946</v>
      </c>
      <c r="C11" s="91"/>
      <c r="D11" s="95" t="s">
        <v>1366</v>
      </c>
      <c r="E11" s="95">
        <v>1</v>
      </c>
      <c r="F11" s="91"/>
      <c r="G11" s="91"/>
    </row>
    <row r="12" spans="1:7" ht="12" customHeight="1">
      <c r="A12" s="91"/>
      <c r="B12" s="91"/>
      <c r="C12" s="91"/>
      <c r="D12" s="91"/>
      <c r="E12" s="878" t="s">
        <v>698</v>
      </c>
      <c r="F12" s="878"/>
      <c r="G12" s="91"/>
    </row>
    <row r="13" spans="1:7" ht="12" customHeight="1">
      <c r="A13" s="95" t="s">
        <v>699</v>
      </c>
      <c r="B13" s="92" t="s">
        <v>700</v>
      </c>
      <c r="C13" s="91"/>
      <c r="D13" s="91"/>
      <c r="E13" s="91"/>
      <c r="F13" s="91"/>
      <c r="G13" s="91"/>
    </row>
    <row r="14" spans="1:7" ht="35.1" customHeight="1">
      <c r="A14" s="91"/>
      <c r="B14" s="92" t="s">
        <v>1772</v>
      </c>
      <c r="C14" s="91"/>
      <c r="D14" s="98" t="s">
        <v>1426</v>
      </c>
      <c r="E14" s="98" t="s">
        <v>1947</v>
      </c>
      <c r="F14" s="91"/>
      <c r="G14" s="91"/>
    </row>
    <row r="15" spans="1:7" ht="23.45" customHeight="1">
      <c r="A15" s="91"/>
      <c r="B15" s="98" t="s">
        <v>1948</v>
      </c>
      <c r="C15" s="91"/>
      <c r="D15" s="98" t="s">
        <v>1426</v>
      </c>
      <c r="E15" s="98" t="s">
        <v>1949</v>
      </c>
      <c r="F15" s="91"/>
      <c r="G15" s="91"/>
    </row>
    <row r="16" spans="1:7" ht="23.45" customHeight="1">
      <c r="A16" s="91"/>
      <c r="B16" s="98" t="s">
        <v>1950</v>
      </c>
      <c r="C16" s="91"/>
      <c r="D16" s="98" t="s">
        <v>1426</v>
      </c>
      <c r="E16" s="98" t="s">
        <v>1951</v>
      </c>
      <c r="F16" s="91"/>
      <c r="G16" s="91"/>
    </row>
    <row r="17" spans="1:7" ht="23.45" customHeight="1">
      <c r="A17" s="91"/>
      <c r="B17" s="98" t="s">
        <v>1609</v>
      </c>
      <c r="C17" s="91"/>
      <c r="D17" s="98" t="s">
        <v>1426</v>
      </c>
      <c r="E17" s="98" t="s">
        <v>1952</v>
      </c>
      <c r="F17" s="91"/>
      <c r="G17" s="91"/>
    </row>
    <row r="18" spans="1:7" ht="12" customHeight="1">
      <c r="A18" s="91"/>
      <c r="B18" s="91"/>
      <c r="C18" s="91"/>
      <c r="D18" s="91"/>
      <c r="E18" s="878" t="s">
        <v>701</v>
      </c>
      <c r="F18" s="878"/>
      <c r="G18" s="91"/>
    </row>
    <row r="19" spans="1:7" ht="12" customHeight="1">
      <c r="A19" s="91"/>
      <c r="B19" s="91"/>
      <c r="C19" s="91"/>
      <c r="D19" s="91"/>
      <c r="E19" s="91"/>
      <c r="F19" s="91"/>
      <c r="G19" s="91"/>
    </row>
    <row r="20" spans="1:7" ht="12" customHeight="1">
      <c r="A20" s="95" t="s">
        <v>702</v>
      </c>
      <c r="B20" s="878" t="s">
        <v>703</v>
      </c>
      <c r="C20" s="878"/>
      <c r="D20" s="878"/>
      <c r="E20" s="878"/>
      <c r="F20" s="878"/>
      <c r="G20" s="91"/>
    </row>
    <row r="21" spans="1:7" ht="12" customHeight="1">
      <c r="A21" s="95" t="s">
        <v>704</v>
      </c>
      <c r="B21" s="875" t="s">
        <v>705</v>
      </c>
      <c r="C21" s="875"/>
      <c r="D21" s="875"/>
      <c r="E21" s="876" t="s">
        <v>706</v>
      </c>
      <c r="F21" s="876"/>
      <c r="G21" s="91"/>
    </row>
    <row r="22" spans="1:7" ht="12.2" customHeight="1">
      <c r="A22" s="95" t="s">
        <v>707</v>
      </c>
      <c r="B22" s="877" t="s">
        <v>708</v>
      </c>
      <c r="C22" s="877"/>
      <c r="D22" s="877"/>
      <c r="E22" s="877"/>
      <c r="F22" s="877"/>
      <c r="G22" s="91"/>
    </row>
  </sheetData>
  <mergeCells count="7">
    <mergeCell ref="B22:F22"/>
    <mergeCell ref="A9:F9"/>
    <mergeCell ref="E12:F12"/>
    <mergeCell ref="E18:F18"/>
    <mergeCell ref="B20:F20"/>
    <mergeCell ref="B21:D21"/>
    <mergeCell ref="E21:F21"/>
  </mergeCells>
  <pageMargins left="0.7" right="0.7" top="0.75" bottom="0.75" header="0.3" footer="0.3"/>
</worksheet>
</file>

<file path=xl/worksheets/sheet257.xml><?xml version="1.0" encoding="utf-8"?>
<worksheet xmlns="http://schemas.openxmlformats.org/spreadsheetml/2006/main" xmlns:r="http://schemas.openxmlformats.org/officeDocument/2006/relationships">
  <sheetPr codeName="Sheet249"/>
  <dimension ref="A1:G42"/>
  <sheetViews>
    <sheetView workbookViewId="0">
      <selection activeCell="G42"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2558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1953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1954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864</v>
      </c>
      <c r="F7" s="5"/>
      <c r="G7" s="5"/>
    </row>
    <row r="8" spans="1:7" ht="12" customHeight="1">
      <c r="A8" s="888" t="s">
        <v>685</v>
      </c>
      <c r="B8" s="888"/>
      <c r="C8" s="888"/>
      <c r="D8" s="888"/>
      <c r="E8" s="888"/>
      <c r="F8" s="88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1955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1711</v>
      </c>
      <c r="C13" s="5"/>
      <c r="D13" s="2" t="s">
        <v>1426</v>
      </c>
      <c r="E13" s="2" t="s">
        <v>1956</v>
      </c>
      <c r="F13" s="5"/>
      <c r="G13" s="5"/>
    </row>
    <row r="14" spans="1:7" ht="23.45" customHeight="1">
      <c r="A14" s="5"/>
      <c r="B14" s="2" t="s">
        <v>1948</v>
      </c>
      <c r="C14" s="5"/>
      <c r="D14" s="2" t="s">
        <v>1426</v>
      </c>
      <c r="E14" s="2" t="s">
        <v>1957</v>
      </c>
      <c r="F14" s="5"/>
      <c r="G14" s="5"/>
    </row>
    <row r="15" spans="1:7" ht="23.45" customHeight="1">
      <c r="A15" s="5"/>
      <c r="B15" s="2" t="s">
        <v>1950</v>
      </c>
      <c r="C15" s="5"/>
      <c r="D15" s="2" t="s">
        <v>1426</v>
      </c>
      <c r="E15" s="2" t="s">
        <v>1958</v>
      </c>
      <c r="F15" s="5"/>
      <c r="G15" s="5"/>
    </row>
    <row r="16" spans="1:7" ht="23.45" customHeight="1">
      <c r="A16" s="5"/>
      <c r="B16" s="2" t="s">
        <v>1609</v>
      </c>
      <c r="C16" s="5"/>
      <c r="D16" s="2" t="s">
        <v>1426</v>
      </c>
      <c r="E16" s="2" t="s">
        <v>1959</v>
      </c>
      <c r="F16" s="5"/>
      <c r="G16" s="5"/>
    </row>
    <row r="17" spans="1:7" ht="12" customHeight="1">
      <c r="A17" s="5"/>
      <c r="B17" s="5"/>
      <c r="C17" s="5"/>
      <c r="D17" s="5"/>
      <c r="E17" s="877" t="s">
        <v>701</v>
      </c>
      <c r="F17" s="877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2559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1960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1961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745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1962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34.9" customHeight="1">
      <c r="A35" s="5"/>
      <c r="B35" s="3" t="s">
        <v>1772</v>
      </c>
      <c r="C35" s="5"/>
      <c r="D35" s="2" t="s">
        <v>1426</v>
      </c>
      <c r="E35" s="2" t="s">
        <v>1963</v>
      </c>
      <c r="F35" s="5"/>
      <c r="G35" s="5"/>
    </row>
    <row r="36" spans="1:7" ht="23.45" customHeight="1">
      <c r="A36" s="5"/>
      <c r="B36" s="2" t="s">
        <v>1948</v>
      </c>
      <c r="C36" s="5"/>
      <c r="D36" s="2" t="s">
        <v>1426</v>
      </c>
      <c r="E36" s="2" t="s">
        <v>1964</v>
      </c>
      <c r="F36" s="5"/>
      <c r="G36" s="5"/>
    </row>
    <row r="37" spans="1:7" ht="23.45" customHeight="1">
      <c r="A37" s="5"/>
      <c r="B37" s="2" t="s">
        <v>1950</v>
      </c>
      <c r="C37" s="5"/>
      <c r="D37" s="2" t="s">
        <v>1426</v>
      </c>
      <c r="E37" s="2" t="s">
        <v>1965</v>
      </c>
      <c r="F37" s="5"/>
      <c r="G37" s="5"/>
    </row>
    <row r="38" spans="1:7" ht="23.45" customHeight="1">
      <c r="A38" s="5"/>
      <c r="B38" s="2" t="s">
        <v>1609</v>
      </c>
      <c r="C38" s="5"/>
      <c r="D38" s="2" t="s">
        <v>1426</v>
      </c>
      <c r="E38" s="2" t="s">
        <v>1966</v>
      </c>
      <c r="F38" s="5"/>
      <c r="G38" s="5"/>
    </row>
    <row r="39" spans="1:7" ht="12" customHeight="1">
      <c r="A39" s="5"/>
      <c r="B39" s="5"/>
      <c r="C39" s="5"/>
      <c r="D39" s="5"/>
      <c r="E39" s="877" t="s">
        <v>701</v>
      </c>
      <c r="F39" s="877"/>
      <c r="G39" s="5"/>
    </row>
    <row r="40" spans="1:7" ht="12" customHeight="1">
      <c r="A40" s="12" t="s">
        <v>702</v>
      </c>
      <c r="B40" s="878" t="s">
        <v>703</v>
      </c>
      <c r="C40" s="878"/>
      <c r="D40" s="878"/>
      <c r="E40" s="878"/>
      <c r="F40" s="878"/>
      <c r="G40" s="5"/>
    </row>
    <row r="41" spans="1:7" ht="12" customHeight="1">
      <c r="A41" s="12" t="s">
        <v>704</v>
      </c>
      <c r="B41" s="875" t="s">
        <v>705</v>
      </c>
      <c r="C41" s="875"/>
      <c r="D41" s="875"/>
      <c r="E41" s="876" t="s">
        <v>706</v>
      </c>
      <c r="F41" s="876"/>
      <c r="G41" s="5"/>
    </row>
    <row r="42" spans="1:7" ht="12" customHeight="1">
      <c r="A42" s="12" t="s">
        <v>707</v>
      </c>
      <c r="B42" s="877" t="s">
        <v>708</v>
      </c>
      <c r="C42" s="877"/>
      <c r="D42" s="877"/>
      <c r="E42" s="877"/>
      <c r="F42" s="877"/>
      <c r="G42" s="5"/>
    </row>
  </sheetData>
  <mergeCells count="14">
    <mergeCell ref="A8:F8"/>
    <mergeCell ref="E11:F11"/>
    <mergeCell ref="E17:F17"/>
    <mergeCell ref="B18:F18"/>
    <mergeCell ref="B19:D19"/>
    <mergeCell ref="E19:F19"/>
    <mergeCell ref="B41:D41"/>
    <mergeCell ref="E41:F41"/>
    <mergeCell ref="B42:F42"/>
    <mergeCell ref="B20:F20"/>
    <mergeCell ref="A30:F30"/>
    <mergeCell ref="E33:F33"/>
    <mergeCell ref="E39:F39"/>
    <mergeCell ref="B40:F40"/>
  </mergeCells>
  <pageMargins left="0.7" right="0.7" top="0.75" bottom="0.75" header="0.3" footer="0.3"/>
</worksheet>
</file>

<file path=xl/worksheets/sheet258.xml><?xml version="1.0" encoding="utf-8"?>
<worksheet xmlns="http://schemas.openxmlformats.org/spreadsheetml/2006/main" xmlns:r="http://schemas.openxmlformats.org/officeDocument/2006/relationships">
  <sheetPr codeName="Sheet250"/>
  <dimension ref="A1:G42"/>
  <sheetViews>
    <sheetView workbookViewId="0">
      <selection activeCell="G42"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2560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1967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1968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1230</v>
      </c>
      <c r="F7" s="5"/>
      <c r="G7" s="5"/>
    </row>
    <row r="8" spans="1:7" ht="12" customHeight="1">
      <c r="A8" s="888" t="s">
        <v>685</v>
      </c>
      <c r="B8" s="888"/>
      <c r="C8" s="888"/>
      <c r="D8" s="888"/>
      <c r="E8" s="888"/>
      <c r="F8" s="88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1969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1711</v>
      </c>
      <c r="C13" s="5"/>
      <c r="D13" s="2" t="s">
        <v>1426</v>
      </c>
      <c r="E13" s="2" t="s">
        <v>1970</v>
      </c>
      <c r="F13" s="5"/>
      <c r="G13" s="5"/>
    </row>
    <row r="14" spans="1:7" ht="23.45" customHeight="1">
      <c r="A14" s="5"/>
      <c r="B14" s="2" t="s">
        <v>1948</v>
      </c>
      <c r="C14" s="5"/>
      <c r="D14" s="2" t="s">
        <v>1426</v>
      </c>
      <c r="E14" s="2" t="s">
        <v>1971</v>
      </c>
      <c r="F14" s="5"/>
      <c r="G14" s="5"/>
    </row>
    <row r="15" spans="1:7" ht="23.45" customHeight="1">
      <c r="A15" s="5"/>
      <c r="B15" s="2" t="s">
        <v>1950</v>
      </c>
      <c r="C15" s="5"/>
      <c r="D15" s="2" t="s">
        <v>1426</v>
      </c>
      <c r="E15" s="2" t="s">
        <v>1972</v>
      </c>
      <c r="F15" s="5"/>
      <c r="G15" s="5"/>
    </row>
    <row r="16" spans="1:7" ht="23.45" customHeight="1">
      <c r="A16" s="5"/>
      <c r="B16" s="2" t="s">
        <v>1609</v>
      </c>
      <c r="C16" s="5"/>
      <c r="D16" s="2" t="s">
        <v>1426</v>
      </c>
      <c r="E16" s="2" t="s">
        <v>1973</v>
      </c>
      <c r="F16" s="5"/>
      <c r="G16" s="5"/>
    </row>
    <row r="17" spans="1:7" ht="12" customHeight="1">
      <c r="A17" s="5"/>
      <c r="B17" s="5"/>
      <c r="C17" s="5"/>
      <c r="D17" s="5"/>
      <c r="E17" s="877" t="s">
        <v>701</v>
      </c>
      <c r="F17" s="877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2561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1974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1975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712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1976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34.9" customHeight="1">
      <c r="A35" s="5"/>
      <c r="B35" s="2" t="s">
        <v>1711</v>
      </c>
      <c r="C35" s="5"/>
      <c r="D35" s="2" t="s">
        <v>1426</v>
      </c>
      <c r="E35" s="2" t="s">
        <v>1977</v>
      </c>
      <c r="F35" s="5"/>
      <c r="G35" s="5"/>
    </row>
    <row r="36" spans="1:7" ht="23.45" customHeight="1">
      <c r="A36" s="5"/>
      <c r="B36" s="3" t="s">
        <v>1978</v>
      </c>
      <c r="C36" s="5"/>
      <c r="D36" s="2" t="s">
        <v>1426</v>
      </c>
      <c r="E36" s="2" t="s">
        <v>1979</v>
      </c>
      <c r="F36" s="5"/>
      <c r="G36" s="5"/>
    </row>
    <row r="37" spans="1:7" ht="23.45" customHeight="1">
      <c r="A37" s="5"/>
      <c r="B37" s="2" t="s">
        <v>1950</v>
      </c>
      <c r="C37" s="5"/>
      <c r="D37" s="2" t="s">
        <v>1426</v>
      </c>
      <c r="E37" s="2" t="s">
        <v>1980</v>
      </c>
      <c r="F37" s="5"/>
      <c r="G37" s="5"/>
    </row>
    <row r="38" spans="1:7" ht="23.45" customHeight="1">
      <c r="A38" s="5"/>
      <c r="B38" s="2" t="s">
        <v>1609</v>
      </c>
      <c r="C38" s="5"/>
      <c r="D38" s="2" t="s">
        <v>1426</v>
      </c>
      <c r="E38" s="2" t="s">
        <v>1981</v>
      </c>
      <c r="F38" s="5"/>
      <c r="G38" s="5"/>
    </row>
    <row r="39" spans="1:7" ht="12" customHeight="1">
      <c r="A39" s="5"/>
      <c r="B39" s="5"/>
      <c r="C39" s="5"/>
      <c r="D39" s="5"/>
      <c r="E39" s="877" t="s">
        <v>701</v>
      </c>
      <c r="F39" s="877"/>
      <c r="G39" s="5"/>
    </row>
    <row r="40" spans="1:7" ht="12" customHeight="1">
      <c r="A40" s="12" t="s">
        <v>702</v>
      </c>
      <c r="B40" s="878" t="s">
        <v>703</v>
      </c>
      <c r="C40" s="878"/>
      <c r="D40" s="878"/>
      <c r="E40" s="878"/>
      <c r="F40" s="878"/>
      <c r="G40" s="5"/>
    </row>
    <row r="41" spans="1:7" ht="12" customHeight="1">
      <c r="A41" s="12" t="s">
        <v>704</v>
      </c>
      <c r="B41" s="875" t="s">
        <v>705</v>
      </c>
      <c r="C41" s="875"/>
      <c r="D41" s="875"/>
      <c r="E41" s="876" t="s">
        <v>706</v>
      </c>
      <c r="F41" s="876"/>
      <c r="G41" s="5"/>
    </row>
    <row r="42" spans="1:7" ht="12" customHeight="1">
      <c r="A42" s="12" t="s">
        <v>707</v>
      </c>
      <c r="B42" s="877" t="s">
        <v>708</v>
      </c>
      <c r="C42" s="877"/>
      <c r="D42" s="877"/>
      <c r="E42" s="877"/>
      <c r="F42" s="877"/>
      <c r="G42" s="5"/>
    </row>
  </sheetData>
  <mergeCells count="14">
    <mergeCell ref="A8:F8"/>
    <mergeCell ref="E11:F11"/>
    <mergeCell ref="E17:F17"/>
    <mergeCell ref="B18:F18"/>
    <mergeCell ref="B19:D19"/>
    <mergeCell ref="E19:F19"/>
    <mergeCell ref="B41:D41"/>
    <mergeCell ref="E41:F41"/>
    <mergeCell ref="B42:F42"/>
    <mergeCell ref="B20:F20"/>
    <mergeCell ref="A30:F30"/>
    <mergeCell ref="E33:F33"/>
    <mergeCell ref="E39:F39"/>
    <mergeCell ref="B40:F40"/>
  </mergeCells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>
  <sheetPr codeName="Sheet251"/>
  <dimension ref="A1:G42"/>
  <sheetViews>
    <sheetView workbookViewId="0">
      <selection activeCell="G42"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2562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1982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1983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1532</v>
      </c>
      <c r="F7" s="5"/>
      <c r="G7" s="5"/>
    </row>
    <row r="8" spans="1:7" ht="12" customHeight="1">
      <c r="A8" s="888" t="s">
        <v>685</v>
      </c>
      <c r="B8" s="888"/>
      <c r="C8" s="888"/>
      <c r="D8" s="888"/>
      <c r="E8" s="888"/>
      <c r="F8" s="88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1984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1711</v>
      </c>
      <c r="C13" s="5"/>
      <c r="D13" s="2" t="s">
        <v>1426</v>
      </c>
      <c r="E13" s="2" t="s">
        <v>1985</v>
      </c>
      <c r="F13" s="5"/>
      <c r="G13" s="5"/>
    </row>
    <row r="14" spans="1:7" ht="23.45" customHeight="1">
      <c r="A14" s="5"/>
      <c r="B14" s="2" t="s">
        <v>1948</v>
      </c>
      <c r="C14" s="5"/>
      <c r="D14" s="2" t="s">
        <v>1426</v>
      </c>
      <c r="E14" s="2" t="s">
        <v>1986</v>
      </c>
      <c r="F14" s="5"/>
      <c r="G14" s="5"/>
    </row>
    <row r="15" spans="1:7" ht="23.45" customHeight="1">
      <c r="A15" s="5"/>
      <c r="B15" s="2" t="s">
        <v>1950</v>
      </c>
      <c r="C15" s="5"/>
      <c r="D15" s="2" t="s">
        <v>1426</v>
      </c>
      <c r="E15" s="2" t="s">
        <v>1987</v>
      </c>
      <c r="F15" s="5"/>
      <c r="G15" s="5"/>
    </row>
    <row r="16" spans="1:7" ht="23.45" customHeight="1">
      <c r="A16" s="5"/>
      <c r="B16" s="2" t="s">
        <v>1609</v>
      </c>
      <c r="C16" s="5"/>
      <c r="D16" s="2" t="s">
        <v>1426</v>
      </c>
      <c r="E16" s="2" t="s">
        <v>1988</v>
      </c>
      <c r="F16" s="5"/>
      <c r="G16" s="5"/>
    </row>
    <row r="17" spans="1:7" ht="12" customHeight="1">
      <c r="A17" s="5"/>
      <c r="B17" s="5"/>
      <c r="C17" s="5"/>
      <c r="D17" s="5"/>
      <c r="E17" s="877" t="s">
        <v>701</v>
      </c>
      <c r="F17" s="877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2563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1989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1990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1991</v>
      </c>
      <c r="F28" s="5"/>
      <c r="G28" s="5"/>
    </row>
    <row r="29" spans="1:7" ht="12" customHeight="1">
      <c r="A29" s="5"/>
      <c r="B29" s="5"/>
      <c r="C29" s="5"/>
      <c r="D29" s="5"/>
      <c r="E29" s="5"/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1992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34.9" customHeight="1">
      <c r="A35" s="5"/>
      <c r="B35" s="2" t="s">
        <v>1711</v>
      </c>
      <c r="C35" s="5"/>
      <c r="D35" s="2" t="s">
        <v>1426</v>
      </c>
      <c r="E35" s="2" t="s">
        <v>1993</v>
      </c>
      <c r="F35" s="5"/>
      <c r="G35" s="5"/>
    </row>
    <row r="36" spans="1:7" ht="23.45" customHeight="1">
      <c r="A36" s="5"/>
      <c r="B36" s="3" t="s">
        <v>1978</v>
      </c>
      <c r="C36" s="5"/>
      <c r="D36" s="2" t="s">
        <v>1426</v>
      </c>
      <c r="E36" s="2" t="s">
        <v>1994</v>
      </c>
      <c r="F36" s="5"/>
      <c r="G36" s="5"/>
    </row>
    <row r="37" spans="1:7" ht="23.45" customHeight="1">
      <c r="A37" s="5"/>
      <c r="B37" s="2" t="s">
        <v>1950</v>
      </c>
      <c r="C37" s="5"/>
      <c r="D37" s="2" t="s">
        <v>1426</v>
      </c>
      <c r="E37" s="2" t="s">
        <v>1995</v>
      </c>
      <c r="F37" s="5"/>
      <c r="G37" s="5"/>
    </row>
    <row r="38" spans="1:7" ht="23.45" customHeight="1">
      <c r="A38" s="5"/>
      <c r="B38" s="2" t="s">
        <v>1609</v>
      </c>
      <c r="C38" s="5"/>
      <c r="D38" s="2" t="s">
        <v>1426</v>
      </c>
      <c r="E38" s="2" t="s">
        <v>1996</v>
      </c>
      <c r="F38" s="5"/>
      <c r="G38" s="5"/>
    </row>
    <row r="39" spans="1:7" ht="12" customHeight="1">
      <c r="A39" s="5"/>
      <c r="B39" s="5"/>
      <c r="C39" s="5"/>
      <c r="D39" s="5"/>
      <c r="E39" s="877" t="s">
        <v>701</v>
      </c>
      <c r="F39" s="877"/>
      <c r="G39" s="5"/>
    </row>
    <row r="40" spans="1:7" ht="12" customHeight="1">
      <c r="A40" s="12" t="s">
        <v>702</v>
      </c>
      <c r="B40" s="878" t="s">
        <v>703</v>
      </c>
      <c r="C40" s="878"/>
      <c r="D40" s="878"/>
      <c r="E40" s="878"/>
      <c r="F40" s="878"/>
      <c r="G40" s="5"/>
    </row>
    <row r="41" spans="1:7" ht="12" customHeight="1">
      <c r="A41" s="12" t="s">
        <v>704</v>
      </c>
      <c r="B41" s="875" t="s">
        <v>705</v>
      </c>
      <c r="C41" s="875"/>
      <c r="D41" s="875"/>
      <c r="E41" s="876" t="s">
        <v>706</v>
      </c>
      <c r="F41" s="876"/>
      <c r="G41" s="5"/>
    </row>
    <row r="42" spans="1:7" ht="12" customHeight="1">
      <c r="A42" s="12" t="s">
        <v>707</v>
      </c>
      <c r="B42" s="877" t="s">
        <v>708</v>
      </c>
      <c r="C42" s="877"/>
      <c r="D42" s="877"/>
      <c r="E42" s="877"/>
      <c r="F42" s="877"/>
      <c r="G42" s="5"/>
    </row>
  </sheetData>
  <mergeCells count="14">
    <mergeCell ref="A8:F8"/>
    <mergeCell ref="E11:F11"/>
    <mergeCell ref="E17:F17"/>
    <mergeCell ref="B18:F18"/>
    <mergeCell ref="B19:D19"/>
    <mergeCell ref="E19:F19"/>
    <mergeCell ref="B41:D41"/>
    <mergeCell ref="E41:F41"/>
    <mergeCell ref="B42:F42"/>
    <mergeCell ref="B20:F20"/>
    <mergeCell ref="A30:F30"/>
    <mergeCell ref="E33:F33"/>
    <mergeCell ref="E39:F39"/>
    <mergeCell ref="B40:F4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/>
  <dimension ref="A1:G45"/>
  <sheetViews>
    <sheetView topLeftCell="A31" workbookViewId="0">
      <selection sqref="A1:G45"/>
    </sheetView>
  </sheetViews>
  <sheetFormatPr defaultRowHeight="15"/>
  <cols>
    <col min="1" max="1" width="5.28515625" customWidth="1"/>
    <col min="2" max="2" width="23.7109375" customWidth="1"/>
    <col min="3" max="3" width="5.7109375" customWidth="1"/>
    <col min="4" max="4" width="8.28515625" customWidth="1"/>
    <col min="5" max="5" width="11" customWidth="1"/>
    <col min="6" max="6" width="13.42578125" customWidth="1"/>
    <col min="7" max="7" width="14.85546875" customWidth="1"/>
  </cols>
  <sheetData>
    <row r="1" spans="1:7">
      <c r="A1" s="71" t="s">
        <v>2098</v>
      </c>
    </row>
    <row r="2" spans="1:7">
      <c r="A2" s="65"/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1" t="s">
        <v>712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1" t="s">
        <v>729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1" t="s">
        <v>761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1" t="s">
        <v>789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730</v>
      </c>
      <c r="C11" s="5"/>
      <c r="D11" s="11" t="s">
        <v>692</v>
      </c>
      <c r="E11" s="10" t="s">
        <v>968</v>
      </c>
      <c r="F11" s="5"/>
      <c r="G11" s="5"/>
    </row>
    <row r="12" spans="1:7" ht="12.4" customHeight="1">
      <c r="A12" s="5"/>
      <c r="B12" s="10" t="s">
        <v>976</v>
      </c>
      <c r="C12" s="5"/>
      <c r="D12" s="11" t="s">
        <v>690</v>
      </c>
      <c r="E12" s="10" t="s">
        <v>977</v>
      </c>
      <c r="F12" s="5"/>
      <c r="G12" s="5"/>
    </row>
    <row r="13" spans="1:7" ht="12.4" customHeight="1">
      <c r="A13" s="5"/>
      <c r="B13" s="10" t="s">
        <v>785</v>
      </c>
      <c r="C13" s="5"/>
      <c r="D13" s="11" t="s">
        <v>692</v>
      </c>
      <c r="E13" s="11" t="s">
        <v>977</v>
      </c>
      <c r="F13" s="5"/>
      <c r="G13" s="5"/>
    </row>
    <row r="14" spans="1:7" ht="12.4" customHeight="1">
      <c r="A14" s="5"/>
      <c r="B14" s="10" t="s">
        <v>787</v>
      </c>
      <c r="C14" s="5"/>
      <c r="D14" s="11" t="s">
        <v>692</v>
      </c>
      <c r="E14" s="11" t="s">
        <v>814</v>
      </c>
      <c r="F14" s="5"/>
      <c r="G14" s="5"/>
    </row>
    <row r="15" spans="1:7" ht="10.9" customHeight="1">
      <c r="A15" s="5"/>
      <c r="B15" s="5"/>
      <c r="C15" s="5"/>
      <c r="D15" s="5"/>
      <c r="E15" s="881" t="s">
        <v>698</v>
      </c>
      <c r="F15" s="881"/>
      <c r="G15" s="5"/>
    </row>
    <row r="16" spans="1:7" ht="10.9" customHeight="1">
      <c r="A16" s="10" t="s">
        <v>699</v>
      </c>
      <c r="B16" s="10" t="s">
        <v>700</v>
      </c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5"/>
      <c r="F17" s="5"/>
      <c r="G17" s="5"/>
    </row>
    <row r="18" spans="1:7" ht="10.9" customHeight="1">
      <c r="A18" s="5"/>
      <c r="B18" s="5"/>
      <c r="C18" s="5"/>
      <c r="D18" s="5"/>
      <c r="E18" s="881" t="s">
        <v>701</v>
      </c>
      <c r="F18" s="881"/>
      <c r="G18" s="5"/>
    </row>
    <row r="19" spans="1:7" ht="10.9" customHeight="1">
      <c r="A19" s="5"/>
      <c r="B19" s="5"/>
      <c r="C19" s="5"/>
      <c r="D19" s="5"/>
      <c r="E19" s="5"/>
      <c r="F19" s="5"/>
      <c r="G19" s="5"/>
    </row>
    <row r="20" spans="1:7" ht="10.9" customHeight="1">
      <c r="A20" s="10" t="s">
        <v>702</v>
      </c>
      <c r="B20" s="881" t="s">
        <v>703</v>
      </c>
      <c r="C20" s="881"/>
      <c r="D20" s="881"/>
      <c r="E20" s="881"/>
      <c r="F20" s="881"/>
      <c r="G20" s="5"/>
    </row>
    <row r="21" spans="1:7" ht="12" customHeight="1">
      <c r="A21" s="10" t="s">
        <v>704</v>
      </c>
      <c r="B21" s="875" t="s">
        <v>843</v>
      </c>
      <c r="C21" s="875"/>
      <c r="D21" s="875"/>
      <c r="E21" s="879" t="s">
        <v>706</v>
      </c>
      <c r="F21" s="879"/>
      <c r="G21" s="5"/>
    </row>
    <row r="22" spans="1:7" ht="10.9" customHeight="1">
      <c r="A22" s="10" t="s">
        <v>707</v>
      </c>
      <c r="B22" s="880" t="s">
        <v>708</v>
      </c>
      <c r="C22" s="880"/>
      <c r="D22" s="880"/>
      <c r="E22" s="880"/>
      <c r="F22" s="880"/>
      <c r="G22" s="5"/>
    </row>
    <row r="23" spans="1:7" ht="10.9" customHeight="1">
      <c r="A23" s="29"/>
      <c r="B23" s="32"/>
      <c r="C23" s="32"/>
      <c r="D23" s="32"/>
      <c r="E23" s="32"/>
      <c r="F23" s="32"/>
      <c r="G23" s="28"/>
    </row>
    <row r="24" spans="1:7" ht="18" customHeight="1">
      <c r="A24" s="64" t="s">
        <v>2099</v>
      </c>
      <c r="B24" s="32"/>
      <c r="C24" s="32"/>
      <c r="D24" s="32"/>
      <c r="E24" s="32"/>
      <c r="F24" s="32"/>
      <c r="G24" s="28"/>
    </row>
    <row r="25" spans="1:7" ht="10.9" customHeight="1">
      <c r="A25" s="29"/>
      <c r="B25" s="32"/>
      <c r="C25" s="32"/>
      <c r="D25" s="32"/>
      <c r="E25" s="32"/>
      <c r="F25" s="32"/>
      <c r="G25" s="28"/>
    </row>
    <row r="26" spans="1:7" ht="31.5" customHeight="1">
      <c r="A26" s="9" t="s">
        <v>946</v>
      </c>
      <c r="B26" s="19" t="s">
        <v>947</v>
      </c>
      <c r="C26" s="9" t="s">
        <v>948</v>
      </c>
      <c r="D26" s="9" t="s">
        <v>949</v>
      </c>
      <c r="E26" s="9" t="s">
        <v>950</v>
      </c>
      <c r="F26" s="8" t="s">
        <v>669</v>
      </c>
      <c r="G26" s="8" t="s">
        <v>670</v>
      </c>
    </row>
    <row r="27" spans="1:7" ht="10.9" customHeight="1">
      <c r="A27" s="10" t="s">
        <v>671</v>
      </c>
      <c r="B27" s="10" t="s">
        <v>672</v>
      </c>
      <c r="C27" s="5"/>
      <c r="D27" s="5"/>
      <c r="E27" s="5"/>
      <c r="F27" s="5"/>
      <c r="G27" s="5"/>
    </row>
    <row r="28" spans="1:7" ht="12.4" customHeight="1">
      <c r="A28" s="5"/>
      <c r="B28" s="10" t="s">
        <v>673</v>
      </c>
      <c r="C28" s="10" t="s">
        <v>674</v>
      </c>
      <c r="D28" s="11" t="s">
        <v>675</v>
      </c>
      <c r="E28" s="11" t="s">
        <v>819</v>
      </c>
      <c r="F28" s="5"/>
      <c r="G28" s="5"/>
    </row>
    <row r="29" spans="1:7" ht="12.4" customHeight="1">
      <c r="A29" s="5"/>
      <c r="B29" s="10" t="s">
        <v>792</v>
      </c>
      <c r="C29" s="10" t="s">
        <v>678</v>
      </c>
      <c r="D29" s="11" t="s">
        <v>675</v>
      </c>
      <c r="E29" s="11" t="s">
        <v>728</v>
      </c>
      <c r="F29" s="5"/>
      <c r="G29" s="5"/>
    </row>
    <row r="30" spans="1:7" ht="12.4" customHeight="1">
      <c r="A30" s="5"/>
      <c r="B30" s="10" t="s">
        <v>680</v>
      </c>
      <c r="C30" s="10" t="s">
        <v>681</v>
      </c>
      <c r="D30" s="11" t="s">
        <v>675</v>
      </c>
      <c r="E30" s="11" t="s">
        <v>789</v>
      </c>
      <c r="F30" s="5"/>
      <c r="G30" s="5"/>
    </row>
    <row r="31" spans="1:7" ht="12.4" customHeight="1">
      <c r="A31" s="5"/>
      <c r="B31" s="10" t="s">
        <v>683</v>
      </c>
      <c r="C31" s="10" t="s">
        <v>684</v>
      </c>
      <c r="D31" s="11" t="s">
        <v>675</v>
      </c>
      <c r="E31" s="11" t="s">
        <v>835</v>
      </c>
      <c r="F31" s="5"/>
      <c r="G31" s="5"/>
    </row>
    <row r="32" spans="1:7" ht="10.9" customHeight="1">
      <c r="A32" s="5"/>
      <c r="B32" s="5"/>
      <c r="C32" s="5"/>
      <c r="D32" s="5"/>
      <c r="E32" s="881" t="s">
        <v>685</v>
      </c>
      <c r="F32" s="881"/>
      <c r="G32" s="5"/>
    </row>
    <row r="33" spans="1:7" ht="10.9" customHeight="1">
      <c r="A33" s="10" t="s">
        <v>686</v>
      </c>
      <c r="B33" s="10" t="s">
        <v>687</v>
      </c>
      <c r="C33" s="5"/>
      <c r="D33" s="5"/>
      <c r="E33" s="5"/>
      <c r="F33" s="5"/>
      <c r="G33" s="5"/>
    </row>
    <row r="34" spans="1:7" ht="12.4" customHeight="1">
      <c r="A34" s="5"/>
      <c r="B34" s="10" t="s">
        <v>978</v>
      </c>
      <c r="C34" s="5"/>
      <c r="D34" s="11" t="s">
        <v>692</v>
      </c>
      <c r="E34" s="10" t="s">
        <v>979</v>
      </c>
      <c r="F34" s="5"/>
      <c r="G34" s="5"/>
    </row>
    <row r="35" spans="1:7" ht="12.4" customHeight="1">
      <c r="A35" s="5"/>
      <c r="B35" s="10" t="s">
        <v>726</v>
      </c>
      <c r="C35" s="5"/>
      <c r="D35" s="11" t="s">
        <v>690</v>
      </c>
      <c r="E35" s="10" t="s">
        <v>980</v>
      </c>
      <c r="F35" s="5"/>
      <c r="G35" s="5"/>
    </row>
    <row r="36" spans="1:7" ht="12.4" customHeight="1">
      <c r="A36" s="5"/>
      <c r="B36" s="10" t="s">
        <v>787</v>
      </c>
      <c r="C36" s="5"/>
      <c r="D36" s="11" t="s">
        <v>692</v>
      </c>
      <c r="E36" s="10" t="s">
        <v>981</v>
      </c>
      <c r="F36" s="5"/>
      <c r="G36" s="5"/>
    </row>
    <row r="37" spans="1:7" ht="12.4" customHeight="1">
      <c r="A37" s="5"/>
      <c r="B37" s="10" t="s">
        <v>982</v>
      </c>
      <c r="C37" s="5"/>
      <c r="D37" s="11" t="s">
        <v>690</v>
      </c>
      <c r="E37" s="11" t="s">
        <v>983</v>
      </c>
      <c r="F37" s="5"/>
      <c r="G37" s="5"/>
    </row>
    <row r="38" spans="1:7" ht="10.9" customHeight="1">
      <c r="A38" s="5"/>
      <c r="B38" s="5"/>
      <c r="C38" s="5"/>
      <c r="D38" s="5"/>
      <c r="E38" s="881" t="s">
        <v>698</v>
      </c>
      <c r="F38" s="881"/>
      <c r="G38" s="5"/>
    </row>
    <row r="39" spans="1:7" ht="10.9" customHeight="1">
      <c r="A39" s="10" t="s">
        <v>699</v>
      </c>
      <c r="B39" s="10" t="s">
        <v>700</v>
      </c>
      <c r="C39" s="5"/>
      <c r="D39" s="5"/>
      <c r="E39" s="5"/>
      <c r="F39" s="5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5"/>
      <c r="B41" s="5"/>
      <c r="C41" s="5"/>
      <c r="D41" s="5"/>
      <c r="E41" s="881" t="s">
        <v>701</v>
      </c>
      <c r="F41" s="881"/>
      <c r="G41" s="5"/>
    </row>
    <row r="42" spans="1:7" ht="10.9" customHeight="1">
      <c r="A42" s="5"/>
      <c r="B42" s="5"/>
      <c r="C42" s="5"/>
      <c r="D42" s="5"/>
      <c r="E42" s="5"/>
      <c r="F42" s="5"/>
      <c r="G42" s="5"/>
    </row>
    <row r="43" spans="1:7" ht="10.9" customHeight="1">
      <c r="A43" s="10" t="s">
        <v>702</v>
      </c>
      <c r="B43" s="881" t="s">
        <v>703</v>
      </c>
      <c r="C43" s="881"/>
      <c r="D43" s="881"/>
      <c r="E43" s="881"/>
      <c r="F43" s="881"/>
      <c r="G43" s="5"/>
    </row>
    <row r="44" spans="1:7" ht="10.9" customHeight="1">
      <c r="A44" s="10" t="s">
        <v>704</v>
      </c>
      <c r="B44" s="882" t="s">
        <v>843</v>
      </c>
      <c r="C44" s="882"/>
      <c r="D44" s="882"/>
      <c r="E44" s="879" t="s">
        <v>706</v>
      </c>
      <c r="F44" s="879"/>
      <c r="G44" s="5"/>
    </row>
    <row r="45" spans="1:7" ht="10.9" customHeight="1">
      <c r="A45" s="10" t="s">
        <v>707</v>
      </c>
      <c r="B45" s="880" t="s">
        <v>708</v>
      </c>
      <c r="C45" s="880"/>
      <c r="D45" s="880"/>
      <c r="E45" s="880"/>
      <c r="F45" s="880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>
  <sheetPr codeName="Sheet252"/>
  <dimension ref="A1:G42"/>
  <sheetViews>
    <sheetView topLeftCell="A22" workbookViewId="0">
      <selection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2564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1997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1998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806</v>
      </c>
      <c r="F7" s="5"/>
      <c r="G7" s="5"/>
    </row>
    <row r="8" spans="1:7" ht="12" customHeight="1">
      <c r="A8" s="5"/>
      <c r="B8" s="5"/>
      <c r="C8" s="5"/>
      <c r="D8" s="5"/>
      <c r="E8" s="5"/>
      <c r="F8" s="5"/>
      <c r="G8" s="5"/>
    </row>
    <row r="9" spans="1:7" ht="12" customHeight="1">
      <c r="A9" s="888" t="s">
        <v>685</v>
      </c>
      <c r="B9" s="888"/>
      <c r="C9" s="888"/>
      <c r="D9" s="888"/>
      <c r="E9" s="888"/>
      <c r="F9" s="88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1999</v>
      </c>
      <c r="C11" s="5"/>
      <c r="D11" s="12" t="s">
        <v>1366</v>
      </c>
      <c r="E11" s="12">
        <v>1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12" t="s">
        <v>699</v>
      </c>
      <c r="B13" s="3" t="s">
        <v>700</v>
      </c>
      <c r="C13" s="5"/>
      <c r="D13" s="5"/>
      <c r="E13" s="5"/>
      <c r="F13" s="5"/>
      <c r="G13" s="5"/>
    </row>
    <row r="14" spans="1:7" ht="35.1" customHeight="1">
      <c r="A14" s="5"/>
      <c r="B14" s="2" t="s">
        <v>1711</v>
      </c>
      <c r="C14" s="5"/>
      <c r="D14" s="2" t="s">
        <v>1426</v>
      </c>
      <c r="E14" s="2" t="s">
        <v>2000</v>
      </c>
      <c r="F14" s="5"/>
      <c r="G14" s="5"/>
    </row>
    <row r="15" spans="1:7" ht="23.45" customHeight="1">
      <c r="A15" s="5"/>
      <c r="B15" s="2" t="s">
        <v>1948</v>
      </c>
      <c r="C15" s="5"/>
      <c r="D15" s="2" t="s">
        <v>1426</v>
      </c>
      <c r="E15" s="2" t="s">
        <v>2001</v>
      </c>
      <c r="F15" s="5"/>
      <c r="G15" s="5"/>
    </row>
    <row r="16" spans="1:7" ht="23.45" customHeight="1">
      <c r="A16" s="5"/>
      <c r="B16" s="2" t="s">
        <v>1950</v>
      </c>
      <c r="C16" s="5"/>
      <c r="D16" s="2" t="s">
        <v>1426</v>
      </c>
      <c r="E16" s="2" t="s">
        <v>2002</v>
      </c>
      <c r="F16" s="5"/>
      <c r="G16" s="5"/>
    </row>
    <row r="17" spans="1:7" ht="23.45" customHeight="1">
      <c r="A17" s="5"/>
      <c r="B17" s="2" t="s">
        <v>1609</v>
      </c>
      <c r="C17" s="5"/>
      <c r="D17" s="2" t="s">
        <v>1426</v>
      </c>
      <c r="E17" s="2" t="s">
        <v>2003</v>
      </c>
      <c r="F17" s="5"/>
      <c r="G17" s="5"/>
    </row>
    <row r="18" spans="1:7" ht="12" customHeight="1">
      <c r="A18" s="5"/>
      <c r="B18" s="5"/>
      <c r="C18" s="5"/>
      <c r="D18" s="5"/>
      <c r="E18" s="877" t="s">
        <v>701</v>
      </c>
      <c r="F18" s="877"/>
      <c r="G18" s="5"/>
    </row>
    <row r="19" spans="1:7" ht="12" customHeight="1">
      <c r="A19" s="12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12" t="s">
        <v>704</v>
      </c>
      <c r="B20" s="875" t="s">
        <v>705</v>
      </c>
      <c r="C20" s="875"/>
      <c r="D20" s="875"/>
      <c r="E20" s="876" t="s">
        <v>706</v>
      </c>
      <c r="F20" s="876"/>
      <c r="G20" s="5"/>
    </row>
    <row r="21" spans="1:7" ht="12" customHeight="1">
      <c r="A21" s="12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95"/>
      <c r="B22" s="93"/>
      <c r="C22" s="93"/>
      <c r="D22" s="93"/>
      <c r="E22" s="93"/>
      <c r="F22" s="93"/>
      <c r="G22" s="91"/>
    </row>
    <row r="23" spans="1:7" ht="12" customHeight="1">
      <c r="A23" s="64" t="s">
        <v>2565</v>
      </c>
      <c r="B23" s="93"/>
      <c r="C23" s="93"/>
      <c r="D23" s="93"/>
      <c r="E23" s="93"/>
      <c r="F23" s="93"/>
      <c r="G23" s="91"/>
    </row>
    <row r="24" spans="1:7" ht="12" customHeight="1">
      <c r="A24" s="95"/>
      <c r="B24" s="93"/>
      <c r="C24" s="93"/>
      <c r="D24" s="93"/>
      <c r="E24" s="93"/>
      <c r="F24" s="93"/>
      <c r="G24" s="91"/>
    </row>
    <row r="25" spans="1:7" ht="34.9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12" t="s">
        <v>671</v>
      </c>
      <c r="B26" s="3" t="s">
        <v>672</v>
      </c>
      <c r="C26" s="5"/>
      <c r="D26" s="5"/>
      <c r="E26" s="5"/>
      <c r="F26" s="5"/>
      <c r="G26" s="5"/>
    </row>
    <row r="27" spans="1:7" ht="12" customHeight="1">
      <c r="A27" s="5"/>
      <c r="B27" s="3" t="s">
        <v>673</v>
      </c>
      <c r="C27" s="3" t="s">
        <v>674</v>
      </c>
      <c r="D27" s="12" t="s">
        <v>675</v>
      </c>
      <c r="E27" s="3" t="s">
        <v>2004</v>
      </c>
      <c r="F27" s="5"/>
      <c r="G27" s="5"/>
    </row>
    <row r="28" spans="1:7" ht="12" customHeight="1">
      <c r="A28" s="5"/>
      <c r="B28" s="3" t="s">
        <v>1423</v>
      </c>
      <c r="C28" s="3" t="s">
        <v>678</v>
      </c>
      <c r="D28" s="12" t="s">
        <v>675</v>
      </c>
      <c r="E28" s="3" t="s">
        <v>1567</v>
      </c>
      <c r="F28" s="5"/>
      <c r="G28" s="5"/>
    </row>
    <row r="29" spans="1:7" ht="12" customHeight="1">
      <c r="A29" s="5"/>
      <c r="B29" s="3" t="s">
        <v>683</v>
      </c>
      <c r="C29" s="3" t="s">
        <v>684</v>
      </c>
      <c r="D29" s="12" t="s">
        <v>675</v>
      </c>
      <c r="E29" s="3" t="s">
        <v>1084</v>
      </c>
      <c r="F29" s="5"/>
      <c r="G29" s="5"/>
    </row>
    <row r="30" spans="1:7" ht="12" customHeight="1">
      <c r="A30" s="888" t="s">
        <v>685</v>
      </c>
      <c r="B30" s="888"/>
      <c r="C30" s="888"/>
      <c r="D30" s="888"/>
      <c r="E30" s="888"/>
      <c r="F30" s="88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2005</v>
      </c>
      <c r="C32" s="5"/>
      <c r="D32" s="12" t="s">
        <v>1366</v>
      </c>
      <c r="E32" s="12">
        <v>1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34.9" customHeight="1">
      <c r="A35" s="5"/>
      <c r="B35" s="3" t="s">
        <v>1772</v>
      </c>
      <c r="C35" s="5"/>
      <c r="D35" s="2" t="s">
        <v>1426</v>
      </c>
      <c r="E35" s="2" t="s">
        <v>2006</v>
      </c>
      <c r="F35" s="5"/>
      <c r="G35" s="5"/>
    </row>
    <row r="36" spans="1:7" ht="23.45" customHeight="1">
      <c r="A36" s="5"/>
      <c r="B36" s="2" t="s">
        <v>1948</v>
      </c>
      <c r="C36" s="5"/>
      <c r="D36" s="2" t="s">
        <v>1426</v>
      </c>
      <c r="E36" s="2" t="s">
        <v>2007</v>
      </c>
      <c r="F36" s="5"/>
      <c r="G36" s="5"/>
    </row>
    <row r="37" spans="1:7" ht="23.45" customHeight="1">
      <c r="A37" s="5"/>
      <c r="B37" s="2" t="s">
        <v>1950</v>
      </c>
      <c r="C37" s="5"/>
      <c r="D37" s="2" t="s">
        <v>1426</v>
      </c>
      <c r="E37" s="2" t="s">
        <v>2008</v>
      </c>
      <c r="F37" s="5"/>
      <c r="G37" s="5"/>
    </row>
    <row r="38" spans="1:7" ht="23.45" customHeight="1">
      <c r="A38" s="5"/>
      <c r="B38" s="2" t="s">
        <v>1609</v>
      </c>
      <c r="C38" s="5"/>
      <c r="D38" s="2" t="s">
        <v>1426</v>
      </c>
      <c r="E38" s="2" t="s">
        <v>2009</v>
      </c>
      <c r="F38" s="5"/>
      <c r="G38" s="5"/>
    </row>
    <row r="39" spans="1:7" ht="12" customHeight="1">
      <c r="A39" s="5"/>
      <c r="B39" s="5"/>
      <c r="C39" s="5"/>
      <c r="D39" s="5"/>
      <c r="E39" s="877" t="s">
        <v>701</v>
      </c>
      <c r="F39" s="877"/>
      <c r="G39" s="5"/>
    </row>
    <row r="40" spans="1:7" ht="12" customHeight="1">
      <c r="A40" s="12" t="s">
        <v>702</v>
      </c>
      <c r="B40" s="878" t="s">
        <v>703</v>
      </c>
      <c r="C40" s="878"/>
      <c r="D40" s="878"/>
      <c r="E40" s="878"/>
      <c r="F40" s="878"/>
      <c r="G40" s="5"/>
    </row>
    <row r="41" spans="1:7" ht="12" customHeight="1">
      <c r="A41" s="12" t="s">
        <v>704</v>
      </c>
      <c r="B41" s="875" t="s">
        <v>705</v>
      </c>
      <c r="C41" s="875"/>
      <c r="D41" s="875"/>
      <c r="E41" s="876" t="s">
        <v>706</v>
      </c>
      <c r="F41" s="876"/>
      <c r="G41" s="5"/>
    </row>
    <row r="42" spans="1:7" ht="12" customHeight="1">
      <c r="A42" s="12" t="s">
        <v>707</v>
      </c>
      <c r="B42" s="877" t="s">
        <v>708</v>
      </c>
      <c r="C42" s="877"/>
      <c r="D42" s="877"/>
      <c r="E42" s="877"/>
      <c r="F42" s="877"/>
      <c r="G42" s="5"/>
    </row>
  </sheetData>
  <mergeCells count="14">
    <mergeCell ref="A9:F9"/>
    <mergeCell ref="E12:F12"/>
    <mergeCell ref="E18:F18"/>
    <mergeCell ref="B19:F19"/>
    <mergeCell ref="B20:D20"/>
    <mergeCell ref="E20:F20"/>
    <mergeCell ref="B41:D41"/>
    <mergeCell ref="E41:F41"/>
    <mergeCell ref="B42:F42"/>
    <mergeCell ref="B21:F21"/>
    <mergeCell ref="A30:F30"/>
    <mergeCell ref="E33:F33"/>
    <mergeCell ref="E39:F39"/>
    <mergeCell ref="B40:F40"/>
  </mergeCells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>
  <sheetPr codeName="Sheet253"/>
  <dimension ref="A1:G41"/>
  <sheetViews>
    <sheetView topLeftCell="A22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2566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2010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2011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2012</v>
      </c>
      <c r="F7" s="5"/>
      <c r="G7" s="5"/>
    </row>
    <row r="8" spans="1:7" ht="12" customHeight="1">
      <c r="A8" s="888" t="s">
        <v>685</v>
      </c>
      <c r="B8" s="888"/>
      <c r="C8" s="888"/>
      <c r="D8" s="888"/>
      <c r="E8" s="888"/>
      <c r="F8" s="88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2013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1711</v>
      </c>
      <c r="C13" s="5"/>
      <c r="D13" s="2" t="s">
        <v>1426</v>
      </c>
      <c r="E13" s="2" t="s">
        <v>2014</v>
      </c>
      <c r="F13" s="5"/>
      <c r="G13" s="5"/>
    </row>
    <row r="14" spans="1:7" ht="23.45" customHeight="1">
      <c r="A14" s="5"/>
      <c r="B14" s="2" t="s">
        <v>1948</v>
      </c>
      <c r="C14" s="5"/>
      <c r="D14" s="2" t="s">
        <v>1426</v>
      </c>
      <c r="E14" s="2" t="s">
        <v>2015</v>
      </c>
      <c r="F14" s="5"/>
      <c r="G14" s="5"/>
    </row>
    <row r="15" spans="1:7" ht="23.45" customHeight="1">
      <c r="A15" s="5"/>
      <c r="B15" s="2" t="s">
        <v>1950</v>
      </c>
      <c r="C15" s="5"/>
      <c r="D15" s="2" t="s">
        <v>1426</v>
      </c>
      <c r="E15" s="2" t="s">
        <v>2016</v>
      </c>
      <c r="F15" s="5"/>
      <c r="G15" s="5"/>
    </row>
    <row r="16" spans="1:7" ht="23.45" customHeight="1">
      <c r="A16" s="5"/>
      <c r="B16" s="2" t="s">
        <v>1609</v>
      </c>
      <c r="C16" s="5"/>
      <c r="D16" s="2" t="s">
        <v>1426</v>
      </c>
      <c r="E16" s="2" t="s">
        <v>2017</v>
      </c>
      <c r="F16" s="5"/>
      <c r="G16" s="5"/>
    </row>
    <row r="17" spans="1:7" ht="12" customHeight="1">
      <c r="A17" s="5"/>
      <c r="B17" s="5"/>
      <c r="C17" s="5"/>
      <c r="D17" s="5"/>
      <c r="E17" s="877" t="s">
        <v>701</v>
      </c>
      <c r="F17" s="877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2567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2018</v>
      </c>
      <c r="F26" s="5"/>
      <c r="G26" s="5"/>
    </row>
    <row r="27" spans="1:7" ht="12" customHeight="1">
      <c r="A27" s="5"/>
      <c r="B27" s="3" t="s">
        <v>1423</v>
      </c>
      <c r="C27" s="3" t="s">
        <v>678</v>
      </c>
      <c r="D27" s="12" t="s">
        <v>675</v>
      </c>
      <c r="E27" s="3" t="s">
        <v>2019</v>
      </c>
      <c r="F27" s="5"/>
      <c r="G27" s="5"/>
    </row>
    <row r="28" spans="1:7" ht="12" customHeight="1">
      <c r="A28" s="5"/>
      <c r="B28" s="3" t="s">
        <v>683</v>
      </c>
      <c r="C28" s="3" t="s">
        <v>684</v>
      </c>
      <c r="D28" s="12" t="s">
        <v>675</v>
      </c>
      <c r="E28" s="3" t="s">
        <v>2020</v>
      </c>
      <c r="F28" s="5"/>
      <c r="G28" s="5"/>
    </row>
    <row r="29" spans="1:7" ht="12" customHeight="1">
      <c r="A29" s="888" t="s">
        <v>685</v>
      </c>
      <c r="B29" s="888"/>
      <c r="C29" s="888"/>
      <c r="D29" s="888"/>
      <c r="E29" s="888"/>
      <c r="F29" s="888"/>
      <c r="G29" s="5"/>
    </row>
    <row r="30" spans="1:7" ht="12" customHeight="1">
      <c r="A30" s="12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2021</v>
      </c>
      <c r="C31" s="5"/>
      <c r="D31" s="12" t="s">
        <v>1366</v>
      </c>
      <c r="E31" s="12">
        <v>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12" t="s">
        <v>699</v>
      </c>
      <c r="B33" s="3" t="s">
        <v>700</v>
      </c>
      <c r="C33" s="5"/>
      <c r="D33" s="5"/>
      <c r="E33" s="5"/>
      <c r="F33" s="5"/>
      <c r="G33" s="5"/>
    </row>
    <row r="34" spans="1:7" ht="35.1" customHeight="1">
      <c r="A34" s="5"/>
      <c r="B34" s="2" t="s">
        <v>1711</v>
      </c>
      <c r="C34" s="5"/>
      <c r="D34" s="2" t="s">
        <v>1426</v>
      </c>
      <c r="E34" s="2" t="s">
        <v>2022</v>
      </c>
      <c r="F34" s="5"/>
      <c r="G34" s="5"/>
    </row>
    <row r="35" spans="1:7" ht="23.45" customHeight="1">
      <c r="A35" s="5"/>
      <c r="B35" s="2" t="s">
        <v>1948</v>
      </c>
      <c r="C35" s="5"/>
      <c r="D35" s="2" t="s">
        <v>1426</v>
      </c>
      <c r="E35" s="2" t="s">
        <v>2023</v>
      </c>
      <c r="F35" s="5"/>
      <c r="G35" s="5"/>
    </row>
    <row r="36" spans="1:7" ht="23.45" customHeight="1">
      <c r="A36" s="5"/>
      <c r="B36" s="2" t="s">
        <v>1950</v>
      </c>
      <c r="C36" s="5"/>
      <c r="D36" s="2" t="s">
        <v>1426</v>
      </c>
      <c r="E36" s="2" t="s">
        <v>2024</v>
      </c>
      <c r="F36" s="5"/>
      <c r="G36" s="5"/>
    </row>
    <row r="37" spans="1:7" ht="23.45" customHeight="1">
      <c r="A37" s="5"/>
      <c r="B37" s="2" t="s">
        <v>1609</v>
      </c>
      <c r="C37" s="5"/>
      <c r="D37" s="2" t="s">
        <v>1426</v>
      </c>
      <c r="E37" s="2" t="s">
        <v>2025</v>
      </c>
      <c r="F37" s="5"/>
      <c r="G37" s="5"/>
    </row>
    <row r="38" spans="1:7" ht="12" customHeight="1">
      <c r="A38" s="5"/>
      <c r="B38" s="5"/>
      <c r="C38" s="5"/>
      <c r="D38" s="5"/>
      <c r="E38" s="877" t="s">
        <v>701</v>
      </c>
      <c r="F38" s="877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8:F8"/>
    <mergeCell ref="E11:F11"/>
    <mergeCell ref="E17:F17"/>
    <mergeCell ref="B18:F18"/>
    <mergeCell ref="B19:D19"/>
    <mergeCell ref="E19:F19"/>
    <mergeCell ref="B40:D40"/>
    <mergeCell ref="E40:F40"/>
    <mergeCell ref="B41:F41"/>
    <mergeCell ref="B20:F20"/>
    <mergeCell ref="A29:F29"/>
    <mergeCell ref="E32:F32"/>
    <mergeCell ref="E38:F38"/>
    <mergeCell ref="B39:F39"/>
  </mergeCells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>
  <sheetPr codeName="Sheet254"/>
  <dimension ref="A1:G20"/>
  <sheetViews>
    <sheetView workbookViewId="0">
      <selection activeCell="G20" sqref="A1:G20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2568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2026</v>
      </c>
      <c r="F5" s="5"/>
      <c r="G5" s="5"/>
    </row>
    <row r="6" spans="1:7" ht="12" customHeight="1">
      <c r="A6" s="5"/>
      <c r="B6" s="3" t="s">
        <v>1423</v>
      </c>
      <c r="C6" s="3" t="s">
        <v>678</v>
      </c>
      <c r="D6" s="12" t="s">
        <v>675</v>
      </c>
      <c r="E6" s="3" t="s">
        <v>2027</v>
      </c>
      <c r="F6" s="5"/>
      <c r="G6" s="5"/>
    </row>
    <row r="7" spans="1:7" ht="12" customHeight="1">
      <c r="A7" s="5"/>
      <c r="B7" s="3" t="s">
        <v>683</v>
      </c>
      <c r="C7" s="3" t="s">
        <v>684</v>
      </c>
      <c r="D7" s="12" t="s">
        <v>675</v>
      </c>
      <c r="E7" s="3" t="s">
        <v>2028</v>
      </c>
      <c r="F7" s="5"/>
      <c r="G7" s="5"/>
    </row>
    <row r="8" spans="1:7" ht="12" customHeight="1">
      <c r="A8" s="888" t="s">
        <v>685</v>
      </c>
      <c r="B8" s="888"/>
      <c r="C8" s="888"/>
      <c r="D8" s="888"/>
      <c r="E8" s="888"/>
      <c r="F8" s="888"/>
      <c r="G8" s="5"/>
    </row>
    <row r="9" spans="1:7" ht="12" customHeight="1">
      <c r="A9" s="12" t="s">
        <v>686</v>
      </c>
      <c r="B9" s="3" t="s">
        <v>687</v>
      </c>
      <c r="C9" s="5"/>
      <c r="D9" s="5"/>
      <c r="E9" s="5"/>
      <c r="F9" s="5"/>
      <c r="G9" s="5"/>
    </row>
    <row r="10" spans="1:7" ht="13.7" customHeight="1">
      <c r="A10" s="5"/>
      <c r="B10" s="3" t="s">
        <v>2029</v>
      </c>
      <c r="C10" s="5"/>
      <c r="D10" s="12" t="s">
        <v>1366</v>
      </c>
      <c r="E10" s="12">
        <v>1</v>
      </c>
      <c r="F10" s="5"/>
      <c r="G10" s="5"/>
    </row>
    <row r="11" spans="1:7" ht="12" customHeight="1">
      <c r="A11" s="5"/>
      <c r="B11" s="5"/>
      <c r="C11" s="5"/>
      <c r="D11" s="5"/>
      <c r="E11" s="878" t="s">
        <v>698</v>
      </c>
      <c r="F11" s="878"/>
      <c r="G11" s="5"/>
    </row>
    <row r="12" spans="1:7" ht="12" customHeight="1">
      <c r="A12" s="12" t="s">
        <v>699</v>
      </c>
      <c r="B12" s="3" t="s">
        <v>700</v>
      </c>
      <c r="C12" s="5"/>
      <c r="D12" s="5"/>
      <c r="E12" s="5"/>
      <c r="F12" s="5"/>
      <c r="G12" s="5"/>
    </row>
    <row r="13" spans="1:7" ht="35.1" customHeight="1">
      <c r="A13" s="5"/>
      <c r="B13" s="2" t="s">
        <v>1711</v>
      </c>
      <c r="C13" s="5"/>
      <c r="D13" s="2" t="s">
        <v>1426</v>
      </c>
      <c r="E13" s="2" t="s">
        <v>2030</v>
      </c>
      <c r="F13" s="5"/>
      <c r="G13" s="5"/>
    </row>
    <row r="14" spans="1:7" ht="23.45" customHeight="1">
      <c r="A14" s="5"/>
      <c r="B14" s="2" t="s">
        <v>1948</v>
      </c>
      <c r="C14" s="5"/>
      <c r="D14" s="2" t="s">
        <v>1426</v>
      </c>
      <c r="E14" s="2" t="s">
        <v>2031</v>
      </c>
      <c r="F14" s="5"/>
      <c r="G14" s="5"/>
    </row>
    <row r="15" spans="1:7" ht="23.45" customHeight="1">
      <c r="A15" s="5"/>
      <c r="B15" s="2" t="s">
        <v>1950</v>
      </c>
      <c r="C15" s="5"/>
      <c r="D15" s="2" t="s">
        <v>1426</v>
      </c>
      <c r="E15" s="2" t="s">
        <v>2032</v>
      </c>
      <c r="F15" s="5"/>
      <c r="G15" s="5"/>
    </row>
    <row r="16" spans="1:7" ht="23.45" customHeight="1">
      <c r="A16" s="5"/>
      <c r="B16" s="2" t="s">
        <v>1609</v>
      </c>
      <c r="C16" s="5"/>
      <c r="D16" s="2" t="s">
        <v>1426</v>
      </c>
      <c r="E16" s="2" t="s">
        <v>2033</v>
      </c>
      <c r="F16" s="5"/>
      <c r="G16" s="5"/>
    </row>
    <row r="17" spans="1:7" ht="12" customHeight="1">
      <c r="A17" s="5"/>
      <c r="B17" s="5"/>
      <c r="C17" s="5"/>
      <c r="D17" s="5"/>
      <c r="E17" s="877" t="s">
        <v>701</v>
      </c>
      <c r="F17" s="877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</sheetData>
  <mergeCells count="7">
    <mergeCell ref="B20:F20"/>
    <mergeCell ref="A8:F8"/>
    <mergeCell ref="E11:F11"/>
    <mergeCell ref="E17:F17"/>
    <mergeCell ref="B18:F18"/>
    <mergeCell ref="B19:D19"/>
    <mergeCell ref="E19:F19"/>
  </mergeCells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>
  <sheetPr codeName="Sheet255">
    <tabColor rgb="FFFF0000"/>
  </sheetPr>
  <dimension ref="A1:G22"/>
  <sheetViews>
    <sheetView workbookViewId="0">
      <selection sqref="A1:G2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139" t="s">
        <v>2569</v>
      </c>
      <c r="B1" s="41"/>
      <c r="C1" s="41"/>
      <c r="D1" s="41"/>
      <c r="E1" s="41"/>
      <c r="F1" s="41"/>
      <c r="G1" s="41"/>
    </row>
    <row r="2" spans="1:7" ht="12.2" customHeight="1">
      <c r="A2" s="163"/>
      <c r="B2" s="68"/>
      <c r="C2" s="68"/>
      <c r="D2" s="68"/>
      <c r="E2" s="68"/>
      <c r="F2" s="68"/>
      <c r="G2" s="66"/>
    </row>
    <row r="3" spans="1:7" ht="12.2" customHeight="1">
      <c r="A3" s="158" t="s">
        <v>2570</v>
      </c>
      <c r="B3" s="68"/>
      <c r="C3" s="68"/>
      <c r="D3" s="68"/>
      <c r="E3" s="68"/>
      <c r="F3" s="68"/>
      <c r="G3" s="66"/>
    </row>
    <row r="4" spans="1:7" ht="12.2" customHeight="1">
      <c r="A4" s="166"/>
      <c r="B4" s="145"/>
      <c r="C4" s="145"/>
      <c r="D4" s="145"/>
      <c r="E4" s="145"/>
      <c r="F4" s="145"/>
      <c r="G4" s="140"/>
    </row>
    <row r="5" spans="1:7" ht="34.9" customHeight="1">
      <c r="A5" s="96" t="s">
        <v>747</v>
      </c>
      <c r="B5" s="96" t="s">
        <v>748</v>
      </c>
      <c r="C5" s="96" t="s">
        <v>749</v>
      </c>
      <c r="D5" s="96" t="s">
        <v>750</v>
      </c>
      <c r="E5" s="96" t="s">
        <v>751</v>
      </c>
      <c r="F5" s="97" t="s">
        <v>752</v>
      </c>
      <c r="G5" s="97" t="s">
        <v>753</v>
      </c>
    </row>
    <row r="6" spans="1:7" ht="12" customHeight="1">
      <c r="A6" s="95" t="s">
        <v>671</v>
      </c>
      <c r="B6" s="92" t="s">
        <v>672</v>
      </c>
      <c r="C6" s="91"/>
      <c r="D6" s="91"/>
      <c r="E6" s="91"/>
      <c r="F6" s="91"/>
      <c r="G6" s="91"/>
    </row>
    <row r="7" spans="1:7" ht="12" customHeight="1">
      <c r="A7" s="91"/>
      <c r="B7" s="92" t="s">
        <v>673</v>
      </c>
      <c r="C7" s="92" t="s">
        <v>674</v>
      </c>
      <c r="D7" s="95" t="s">
        <v>675</v>
      </c>
      <c r="E7" s="92" t="s">
        <v>838</v>
      </c>
      <c r="F7" s="91"/>
      <c r="G7" s="91"/>
    </row>
    <row r="8" spans="1:7" ht="12" customHeight="1">
      <c r="A8" s="91"/>
      <c r="B8" s="92" t="s">
        <v>683</v>
      </c>
      <c r="C8" s="92" t="s">
        <v>684</v>
      </c>
      <c r="D8" s="95" t="s">
        <v>675</v>
      </c>
      <c r="E8" s="92" t="s">
        <v>1280</v>
      </c>
      <c r="F8" s="91"/>
      <c r="G8" s="91"/>
    </row>
    <row r="9" spans="1:7" ht="12" customHeight="1">
      <c r="A9" s="888" t="s">
        <v>685</v>
      </c>
      <c r="B9" s="888"/>
      <c r="C9" s="888"/>
      <c r="D9" s="888"/>
      <c r="E9" s="888"/>
      <c r="F9" s="888"/>
      <c r="G9" s="91"/>
    </row>
    <row r="10" spans="1:7" ht="12" customHeight="1">
      <c r="A10" s="95" t="s">
        <v>686</v>
      </c>
      <c r="B10" s="92" t="s">
        <v>687</v>
      </c>
      <c r="C10" s="91"/>
      <c r="D10" s="91"/>
      <c r="E10" s="91"/>
      <c r="F10" s="91"/>
      <c r="G10" s="91"/>
    </row>
    <row r="11" spans="1:7" ht="13.7" customHeight="1">
      <c r="A11" s="91"/>
      <c r="B11" s="92" t="s">
        <v>2034</v>
      </c>
      <c r="C11" s="91"/>
      <c r="D11" s="95" t="s">
        <v>850</v>
      </c>
      <c r="E11" s="92" t="s">
        <v>766</v>
      </c>
      <c r="F11" s="91"/>
      <c r="G11" s="91"/>
    </row>
    <row r="12" spans="1:7" ht="12" customHeight="1">
      <c r="A12" s="91"/>
      <c r="B12" s="92" t="s">
        <v>2035</v>
      </c>
      <c r="C12" s="91"/>
      <c r="D12" s="95" t="s">
        <v>2036</v>
      </c>
      <c r="E12" s="92" t="s">
        <v>696</v>
      </c>
      <c r="F12" s="91"/>
      <c r="G12" s="91"/>
    </row>
    <row r="13" spans="1:7" ht="12" customHeight="1">
      <c r="A13" s="91"/>
      <c r="B13" s="92" t="s">
        <v>2037</v>
      </c>
      <c r="C13" s="91"/>
      <c r="D13" s="95" t="s">
        <v>2036</v>
      </c>
      <c r="E13" s="92" t="s">
        <v>766</v>
      </c>
      <c r="F13" s="91"/>
      <c r="G13" s="91"/>
    </row>
    <row r="14" spans="1:7" ht="12" customHeight="1">
      <c r="A14" s="91"/>
      <c r="B14" s="91"/>
      <c r="C14" s="91"/>
      <c r="D14" s="91"/>
      <c r="E14" s="91"/>
      <c r="F14" s="91"/>
      <c r="G14" s="91"/>
    </row>
    <row r="15" spans="1:7" ht="12" customHeight="1">
      <c r="A15" s="91"/>
      <c r="B15" s="91"/>
      <c r="C15" s="91"/>
      <c r="D15" s="91"/>
      <c r="E15" s="878" t="s">
        <v>698</v>
      </c>
      <c r="F15" s="878"/>
      <c r="G15" s="91"/>
    </row>
    <row r="16" spans="1:7" ht="12" customHeight="1">
      <c r="A16" s="95" t="s">
        <v>699</v>
      </c>
      <c r="B16" s="92" t="s">
        <v>700</v>
      </c>
      <c r="C16" s="91"/>
      <c r="D16" s="91"/>
      <c r="E16" s="91"/>
      <c r="F16" s="91"/>
      <c r="G16" s="91"/>
    </row>
    <row r="17" spans="1:7" ht="12" customHeight="1">
      <c r="A17" s="91"/>
      <c r="B17" s="91"/>
      <c r="C17" s="91"/>
      <c r="D17" s="91"/>
      <c r="E17" s="91"/>
      <c r="F17" s="91"/>
      <c r="G17" s="91"/>
    </row>
    <row r="18" spans="1:7" ht="12" customHeight="1">
      <c r="A18" s="91"/>
      <c r="B18" s="91"/>
      <c r="C18" s="91"/>
      <c r="D18" s="91"/>
      <c r="E18" s="91"/>
      <c r="F18" s="91"/>
      <c r="G18" s="91"/>
    </row>
    <row r="19" spans="1:7" ht="12" customHeight="1">
      <c r="A19" s="91"/>
      <c r="B19" s="91"/>
      <c r="C19" s="91"/>
      <c r="D19" s="91"/>
      <c r="E19" s="877" t="s">
        <v>701</v>
      </c>
      <c r="F19" s="877"/>
      <c r="G19" s="91"/>
    </row>
    <row r="20" spans="1:7" ht="12" customHeight="1">
      <c r="A20" s="95" t="s">
        <v>702</v>
      </c>
      <c r="B20" s="878" t="s">
        <v>703</v>
      </c>
      <c r="C20" s="878"/>
      <c r="D20" s="878"/>
      <c r="E20" s="878"/>
      <c r="F20" s="878"/>
      <c r="G20" s="91"/>
    </row>
    <row r="21" spans="1:7" ht="12" customHeight="1">
      <c r="A21" s="95" t="s">
        <v>704</v>
      </c>
      <c r="B21" s="875" t="s">
        <v>705</v>
      </c>
      <c r="C21" s="875"/>
      <c r="D21" s="875"/>
      <c r="E21" s="876" t="s">
        <v>706</v>
      </c>
      <c r="F21" s="876"/>
      <c r="G21" s="91"/>
    </row>
    <row r="22" spans="1:7" ht="12.2" customHeight="1">
      <c r="A22" s="95" t="s">
        <v>707</v>
      </c>
      <c r="B22" s="877" t="s">
        <v>708</v>
      </c>
      <c r="C22" s="877"/>
      <c r="D22" s="877"/>
      <c r="E22" s="877"/>
      <c r="F22" s="877"/>
      <c r="G22" s="91"/>
    </row>
  </sheetData>
  <mergeCells count="7">
    <mergeCell ref="B22:F22"/>
    <mergeCell ref="A9:F9"/>
    <mergeCell ref="E15:F15"/>
    <mergeCell ref="E19:F19"/>
    <mergeCell ref="B20:F20"/>
    <mergeCell ref="B21:D21"/>
    <mergeCell ref="E21:F21"/>
  </mergeCells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>
  <sheetPr codeName="Sheet256"/>
  <dimension ref="A1:G41"/>
  <sheetViews>
    <sheetView topLeftCell="A22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2571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838</v>
      </c>
      <c r="F5" s="5"/>
      <c r="G5" s="5"/>
    </row>
    <row r="6" spans="1:7" ht="12" customHeight="1">
      <c r="A6" s="5"/>
      <c r="B6" s="3" t="s">
        <v>683</v>
      </c>
      <c r="C6" s="3" t="s">
        <v>684</v>
      </c>
      <c r="D6" s="12" t="s">
        <v>675</v>
      </c>
      <c r="E6" s="3" t="s">
        <v>1280</v>
      </c>
      <c r="F6" s="5"/>
      <c r="G6" s="5"/>
    </row>
    <row r="7" spans="1:7" ht="12" customHeight="1">
      <c r="A7" s="888" t="s">
        <v>685</v>
      </c>
      <c r="B7" s="888"/>
      <c r="C7" s="888"/>
      <c r="D7" s="888"/>
      <c r="E7" s="888"/>
      <c r="F7" s="888"/>
      <c r="G7" s="5"/>
    </row>
    <row r="8" spans="1:7" ht="12" customHeight="1">
      <c r="A8" s="12" t="s">
        <v>686</v>
      </c>
      <c r="B8" s="3" t="s">
        <v>687</v>
      </c>
      <c r="C8" s="5"/>
      <c r="D8" s="5"/>
      <c r="E8" s="5"/>
      <c r="F8" s="5"/>
      <c r="G8" s="5"/>
    </row>
    <row r="9" spans="1:7" ht="13.7" customHeight="1">
      <c r="A9" s="5"/>
      <c r="B9" s="3" t="s">
        <v>2034</v>
      </c>
      <c r="C9" s="5"/>
      <c r="D9" s="12" t="s">
        <v>850</v>
      </c>
      <c r="E9" s="3" t="s">
        <v>765</v>
      </c>
      <c r="F9" s="5"/>
      <c r="G9" s="5"/>
    </row>
    <row r="10" spans="1:7" ht="12" customHeight="1">
      <c r="A10" s="5"/>
      <c r="B10" s="3" t="s">
        <v>2035</v>
      </c>
      <c r="C10" s="5"/>
      <c r="D10" s="12" t="s">
        <v>2036</v>
      </c>
      <c r="E10" s="3" t="s">
        <v>696</v>
      </c>
      <c r="F10" s="5"/>
      <c r="G10" s="5"/>
    </row>
    <row r="11" spans="1:7" ht="12" customHeight="1">
      <c r="A11" s="5"/>
      <c r="B11" s="3" t="s">
        <v>2037</v>
      </c>
      <c r="C11" s="5"/>
      <c r="D11" s="12" t="s">
        <v>2036</v>
      </c>
      <c r="E11" s="3" t="s">
        <v>766</v>
      </c>
      <c r="F11" s="5"/>
      <c r="G11" s="5"/>
    </row>
    <row r="12" spans="1:7" ht="12" customHeight="1">
      <c r="A12" s="5"/>
      <c r="B12" s="5"/>
      <c r="C12" s="5"/>
      <c r="D12" s="5"/>
      <c r="E12" s="5"/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7" t="s">
        <v>701</v>
      </c>
      <c r="F17" s="877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2572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838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1280</v>
      </c>
      <c r="F27" s="5"/>
      <c r="G27" s="5"/>
    </row>
    <row r="28" spans="1:7" ht="12" customHeight="1">
      <c r="A28" s="888" t="s">
        <v>685</v>
      </c>
      <c r="B28" s="888"/>
      <c r="C28" s="888"/>
      <c r="D28" s="888"/>
      <c r="E28" s="888"/>
      <c r="F28" s="888"/>
      <c r="G28" s="5"/>
    </row>
    <row r="29" spans="1:7" ht="12" customHeight="1">
      <c r="A29" s="12" t="s">
        <v>686</v>
      </c>
      <c r="B29" s="3" t="s">
        <v>687</v>
      </c>
      <c r="C29" s="5"/>
      <c r="D29" s="5"/>
      <c r="E29" s="5"/>
      <c r="F29" s="5"/>
      <c r="G29" s="5"/>
    </row>
    <row r="30" spans="1:7" ht="13.7" customHeight="1">
      <c r="A30" s="5"/>
      <c r="B30" s="3" t="s">
        <v>2034</v>
      </c>
      <c r="C30" s="5"/>
      <c r="D30" s="12" t="s">
        <v>850</v>
      </c>
      <c r="E30" s="3" t="s">
        <v>838</v>
      </c>
      <c r="F30" s="5"/>
      <c r="G30" s="5"/>
    </row>
    <row r="31" spans="1:7" ht="12" customHeight="1">
      <c r="A31" s="5"/>
      <c r="B31" s="3" t="s">
        <v>2035</v>
      </c>
      <c r="C31" s="5"/>
      <c r="D31" s="12" t="s">
        <v>2036</v>
      </c>
      <c r="E31" s="3" t="s">
        <v>696</v>
      </c>
      <c r="F31" s="5"/>
      <c r="G31" s="5"/>
    </row>
    <row r="32" spans="1:7" ht="12" customHeight="1">
      <c r="A32" s="5"/>
      <c r="B32" s="3" t="s">
        <v>2037</v>
      </c>
      <c r="C32" s="5"/>
      <c r="D32" s="12" t="s">
        <v>2036</v>
      </c>
      <c r="E32" s="3" t="s">
        <v>766</v>
      </c>
      <c r="F32" s="5"/>
      <c r="G32" s="5"/>
    </row>
    <row r="33" spans="1:7" ht="12" customHeight="1">
      <c r="A33" s="5"/>
      <c r="B33" s="5"/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877" t="s">
        <v>701</v>
      </c>
      <c r="F38" s="877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7:F7"/>
    <mergeCell ref="E13:F13"/>
    <mergeCell ref="E17:F17"/>
    <mergeCell ref="B18:F18"/>
    <mergeCell ref="B19:D19"/>
    <mergeCell ref="E19:F19"/>
    <mergeCell ref="B40:D40"/>
    <mergeCell ref="E40:F40"/>
    <mergeCell ref="B41:F41"/>
    <mergeCell ref="B20:F20"/>
    <mergeCell ref="A28:F28"/>
    <mergeCell ref="E34:F34"/>
    <mergeCell ref="E38:F38"/>
    <mergeCell ref="B39:F39"/>
  </mergeCells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>
  <sheetPr codeName="Sheet257"/>
  <dimension ref="A1:G41"/>
  <sheetViews>
    <sheetView topLeftCell="A28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2573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838</v>
      </c>
      <c r="F5" s="5"/>
      <c r="G5" s="5"/>
    </row>
    <row r="6" spans="1:7" ht="12" customHeight="1">
      <c r="A6" s="5"/>
      <c r="B6" s="3" t="s">
        <v>683</v>
      </c>
      <c r="C6" s="3" t="s">
        <v>684</v>
      </c>
      <c r="D6" s="12" t="s">
        <v>675</v>
      </c>
      <c r="E6" s="3" t="s">
        <v>1280</v>
      </c>
      <c r="F6" s="5"/>
      <c r="G6" s="5"/>
    </row>
    <row r="7" spans="1:7" ht="12" customHeight="1">
      <c r="A7" s="888" t="s">
        <v>685</v>
      </c>
      <c r="B7" s="888"/>
      <c r="C7" s="888"/>
      <c r="D7" s="888"/>
      <c r="E7" s="888"/>
      <c r="F7" s="888"/>
      <c r="G7" s="5"/>
    </row>
    <row r="8" spans="1:7" ht="12" customHeight="1">
      <c r="A8" s="12" t="s">
        <v>686</v>
      </c>
      <c r="B8" s="3" t="s">
        <v>687</v>
      </c>
      <c r="C8" s="5"/>
      <c r="D8" s="5"/>
      <c r="E8" s="5"/>
      <c r="F8" s="5"/>
      <c r="G8" s="5"/>
    </row>
    <row r="9" spans="1:7" ht="13.7" customHeight="1">
      <c r="A9" s="5"/>
      <c r="B9" s="3" t="s">
        <v>2034</v>
      </c>
      <c r="C9" s="5"/>
      <c r="D9" s="12" t="s">
        <v>850</v>
      </c>
      <c r="E9" s="3" t="s">
        <v>835</v>
      </c>
      <c r="F9" s="5"/>
      <c r="G9" s="5"/>
    </row>
    <row r="10" spans="1:7" ht="12" customHeight="1">
      <c r="A10" s="5"/>
      <c r="B10" s="3" t="s">
        <v>2035</v>
      </c>
      <c r="C10" s="5"/>
      <c r="D10" s="12" t="s">
        <v>2036</v>
      </c>
      <c r="E10" s="3" t="s">
        <v>696</v>
      </c>
      <c r="F10" s="5"/>
      <c r="G10" s="5"/>
    </row>
    <row r="11" spans="1:7" ht="12" customHeight="1">
      <c r="A11" s="5"/>
      <c r="B11" s="3" t="s">
        <v>2037</v>
      </c>
      <c r="C11" s="5"/>
      <c r="D11" s="12" t="s">
        <v>2036</v>
      </c>
      <c r="E11" s="3" t="s">
        <v>766</v>
      </c>
      <c r="F11" s="5"/>
      <c r="G11" s="5"/>
    </row>
    <row r="12" spans="1:7" ht="12" customHeight="1">
      <c r="A12" s="5"/>
      <c r="B12" s="5"/>
      <c r="C12" s="5"/>
      <c r="D12" s="5"/>
      <c r="E12" s="5"/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7" t="s">
        <v>701</v>
      </c>
      <c r="F17" s="877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2574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838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1280</v>
      </c>
      <c r="F27" s="5"/>
      <c r="G27" s="5"/>
    </row>
    <row r="28" spans="1:7" ht="12" customHeight="1">
      <c r="A28" s="888" t="s">
        <v>685</v>
      </c>
      <c r="B28" s="888"/>
      <c r="C28" s="888"/>
      <c r="D28" s="888"/>
      <c r="E28" s="888"/>
      <c r="F28" s="888"/>
      <c r="G28" s="5"/>
    </row>
    <row r="29" spans="1:7" ht="12" customHeight="1">
      <c r="A29" s="12" t="s">
        <v>686</v>
      </c>
      <c r="B29" s="3" t="s">
        <v>687</v>
      </c>
      <c r="C29" s="5"/>
      <c r="D29" s="5"/>
      <c r="E29" s="5"/>
      <c r="F29" s="5"/>
      <c r="G29" s="5"/>
    </row>
    <row r="30" spans="1:7" ht="13.7" customHeight="1">
      <c r="A30" s="5"/>
      <c r="B30" s="3" t="s">
        <v>2034</v>
      </c>
      <c r="C30" s="5"/>
      <c r="D30" s="12" t="s">
        <v>850</v>
      </c>
      <c r="E30" s="3" t="s">
        <v>1023</v>
      </c>
      <c r="F30" s="5"/>
      <c r="G30" s="5"/>
    </row>
    <row r="31" spans="1:7" ht="12" customHeight="1">
      <c r="A31" s="5"/>
      <c r="B31" s="3" t="s">
        <v>2035</v>
      </c>
      <c r="C31" s="5"/>
      <c r="D31" s="12" t="s">
        <v>2036</v>
      </c>
      <c r="E31" s="3" t="s">
        <v>696</v>
      </c>
      <c r="F31" s="5"/>
      <c r="G31" s="5"/>
    </row>
    <row r="32" spans="1:7" ht="12" customHeight="1">
      <c r="A32" s="5"/>
      <c r="B32" s="3" t="s">
        <v>2037</v>
      </c>
      <c r="C32" s="5"/>
      <c r="D32" s="12" t="s">
        <v>2036</v>
      </c>
      <c r="E32" s="3" t="s">
        <v>766</v>
      </c>
      <c r="F32" s="5"/>
      <c r="G32" s="5"/>
    </row>
    <row r="33" spans="1:7" ht="12" customHeight="1">
      <c r="A33" s="5"/>
      <c r="B33" s="5"/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877" t="s">
        <v>701</v>
      </c>
      <c r="F38" s="877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A7:F7"/>
    <mergeCell ref="E13:F13"/>
    <mergeCell ref="E17:F17"/>
    <mergeCell ref="B18:F18"/>
    <mergeCell ref="B19:D19"/>
    <mergeCell ref="E19:F19"/>
    <mergeCell ref="B40:D40"/>
    <mergeCell ref="E40:F40"/>
    <mergeCell ref="B41:F41"/>
    <mergeCell ref="B20:F20"/>
    <mergeCell ref="A28:F28"/>
    <mergeCell ref="E34:F34"/>
    <mergeCell ref="E38:F38"/>
    <mergeCell ref="B39:F39"/>
  </mergeCells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>
  <sheetPr codeName="Sheet258"/>
  <dimension ref="A1:G41"/>
  <sheetViews>
    <sheetView topLeftCell="A25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2575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838</v>
      </c>
      <c r="F5" s="5"/>
      <c r="G5" s="5"/>
    </row>
    <row r="6" spans="1:7" ht="12" customHeight="1">
      <c r="A6" s="5"/>
      <c r="B6" s="3" t="s">
        <v>683</v>
      </c>
      <c r="C6" s="3" t="s">
        <v>684</v>
      </c>
      <c r="D6" s="12" t="s">
        <v>675</v>
      </c>
      <c r="E6" s="3" t="s">
        <v>1280</v>
      </c>
      <c r="F6" s="5"/>
      <c r="G6" s="5"/>
    </row>
    <row r="7" spans="1:7" ht="12" customHeight="1">
      <c r="A7" s="888" t="s">
        <v>685</v>
      </c>
      <c r="B7" s="888"/>
      <c r="C7" s="888"/>
      <c r="D7" s="888"/>
      <c r="E7" s="888"/>
      <c r="F7" s="888"/>
      <c r="G7" s="5"/>
    </row>
    <row r="8" spans="1:7" ht="12" customHeight="1">
      <c r="A8" s="12" t="s">
        <v>686</v>
      </c>
      <c r="B8" s="3" t="s">
        <v>687</v>
      </c>
      <c r="C8" s="5"/>
      <c r="D8" s="5"/>
      <c r="E8" s="5"/>
      <c r="F8" s="5"/>
      <c r="G8" s="5"/>
    </row>
    <row r="9" spans="1:7" ht="13.7" customHeight="1">
      <c r="A9" s="5"/>
      <c r="B9" s="3" t="s">
        <v>2034</v>
      </c>
      <c r="C9" s="5"/>
      <c r="D9" s="12" t="s">
        <v>850</v>
      </c>
      <c r="E9" s="3" t="s">
        <v>974</v>
      </c>
      <c r="F9" s="5"/>
      <c r="G9" s="5"/>
    </row>
    <row r="10" spans="1:7" ht="12" customHeight="1">
      <c r="A10" s="5"/>
      <c r="B10" s="3" t="s">
        <v>2035</v>
      </c>
      <c r="C10" s="5"/>
      <c r="D10" s="12" t="s">
        <v>2036</v>
      </c>
      <c r="E10" s="3" t="s">
        <v>696</v>
      </c>
      <c r="F10" s="5"/>
      <c r="G10" s="5"/>
    </row>
    <row r="11" spans="1:7" ht="12" customHeight="1">
      <c r="A11" s="5"/>
      <c r="B11" s="3" t="s">
        <v>2037</v>
      </c>
      <c r="C11" s="5"/>
      <c r="D11" s="12" t="s">
        <v>2036</v>
      </c>
      <c r="E11" s="3" t="s">
        <v>766</v>
      </c>
      <c r="F11" s="5"/>
      <c r="G11" s="5"/>
    </row>
    <row r="12" spans="1:7" ht="12" customHeight="1">
      <c r="A12" s="5"/>
      <c r="B12" s="5"/>
      <c r="C12" s="5"/>
      <c r="D12" s="5"/>
      <c r="E12" s="5"/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7" t="s">
        <v>701</v>
      </c>
      <c r="F17" s="877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95"/>
      <c r="B21" s="93"/>
      <c r="C21" s="93"/>
      <c r="D21" s="93"/>
      <c r="E21" s="93"/>
      <c r="F21" s="93"/>
      <c r="G21" s="91"/>
    </row>
    <row r="22" spans="1:7" ht="12" customHeight="1">
      <c r="A22" s="64" t="s">
        <v>2576</v>
      </c>
      <c r="B22" s="93"/>
      <c r="C22" s="93"/>
      <c r="D22" s="93"/>
      <c r="E22" s="93"/>
      <c r="F22" s="93"/>
      <c r="G22" s="91"/>
    </row>
    <row r="23" spans="1:7" ht="12" customHeight="1">
      <c r="A23" s="95"/>
      <c r="B23" s="93"/>
      <c r="C23" s="93"/>
      <c r="D23" s="93"/>
      <c r="E23" s="93"/>
      <c r="F23" s="93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838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1280</v>
      </c>
      <c r="F27" s="5"/>
      <c r="G27" s="5"/>
    </row>
    <row r="28" spans="1:7" ht="12" customHeight="1">
      <c r="A28" s="888" t="s">
        <v>685</v>
      </c>
      <c r="B28" s="888"/>
      <c r="C28" s="888"/>
      <c r="D28" s="888"/>
      <c r="E28" s="888"/>
      <c r="F28" s="888"/>
      <c r="G28" s="5"/>
    </row>
    <row r="29" spans="1:7" ht="12" customHeight="1">
      <c r="A29" s="12" t="s">
        <v>686</v>
      </c>
      <c r="B29" s="3" t="s">
        <v>687</v>
      </c>
      <c r="C29" s="5"/>
      <c r="D29" s="5"/>
      <c r="E29" s="5"/>
      <c r="F29" s="5"/>
      <c r="G29" s="5"/>
    </row>
    <row r="30" spans="1:7" ht="13.7" customHeight="1">
      <c r="A30" s="5"/>
      <c r="B30" s="3" t="s">
        <v>2034</v>
      </c>
      <c r="C30" s="5"/>
      <c r="D30" s="12" t="s">
        <v>850</v>
      </c>
      <c r="E30" s="3" t="s">
        <v>876</v>
      </c>
      <c r="F30" s="5"/>
      <c r="G30" s="5"/>
    </row>
    <row r="31" spans="1:7" ht="12" customHeight="1">
      <c r="A31" s="5"/>
      <c r="B31" s="3" t="s">
        <v>2035</v>
      </c>
      <c r="C31" s="5"/>
      <c r="D31" s="12" t="s">
        <v>2036</v>
      </c>
      <c r="E31" s="3" t="s">
        <v>696</v>
      </c>
      <c r="F31" s="5"/>
      <c r="G31" s="5"/>
    </row>
    <row r="32" spans="1:7" ht="12" customHeight="1">
      <c r="A32" s="5"/>
      <c r="B32" s="3" t="s">
        <v>2037</v>
      </c>
      <c r="C32" s="5"/>
      <c r="D32" s="12" t="s">
        <v>2036</v>
      </c>
      <c r="E32" s="3" t="s">
        <v>766</v>
      </c>
      <c r="F32" s="5"/>
      <c r="G32" s="5"/>
    </row>
    <row r="33" spans="1:7" ht="12" customHeight="1">
      <c r="A33" s="5"/>
      <c r="B33" s="5"/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877" t="s">
        <v>701</v>
      </c>
      <c r="F38" s="877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7.100000000000001" customHeight="1">
      <c r="A41" s="1" t="s">
        <v>707</v>
      </c>
      <c r="B41" s="896" t="s">
        <v>708</v>
      </c>
      <c r="C41" s="896"/>
      <c r="D41" s="896"/>
      <c r="E41" s="896"/>
      <c r="F41" s="896"/>
      <c r="G41" s="5"/>
    </row>
  </sheetData>
  <mergeCells count="14">
    <mergeCell ref="A7:F7"/>
    <mergeCell ref="E13:F13"/>
    <mergeCell ref="E17:F17"/>
    <mergeCell ref="B18:F18"/>
    <mergeCell ref="B19:D19"/>
    <mergeCell ref="E19:F19"/>
    <mergeCell ref="B40:D40"/>
    <mergeCell ref="E40:F40"/>
    <mergeCell ref="B41:F41"/>
    <mergeCell ref="B20:F20"/>
    <mergeCell ref="A28:F28"/>
    <mergeCell ref="E34:F34"/>
    <mergeCell ref="E38:F38"/>
    <mergeCell ref="B39:F39"/>
  </mergeCells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>
  <sheetPr codeName="Sheet259"/>
  <dimension ref="A1:G41"/>
  <sheetViews>
    <sheetView topLeftCell="A19" workbookViewId="0">
      <selection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2577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" t="s">
        <v>671</v>
      </c>
      <c r="B4" s="18" t="s">
        <v>672</v>
      </c>
      <c r="C4" s="5"/>
      <c r="D4" s="5"/>
      <c r="E4" s="5"/>
      <c r="F4" s="5"/>
      <c r="G4" s="5"/>
    </row>
    <row r="5" spans="1:7" ht="12" customHeight="1">
      <c r="A5" s="5"/>
      <c r="B5" s="3" t="s">
        <v>673</v>
      </c>
      <c r="C5" s="3" t="s">
        <v>674</v>
      </c>
      <c r="D5" s="12" t="s">
        <v>675</v>
      </c>
      <c r="E5" s="3" t="s">
        <v>838</v>
      </c>
      <c r="F5" s="5"/>
      <c r="G5" s="5"/>
    </row>
    <row r="6" spans="1:7" ht="12" customHeight="1">
      <c r="A6" s="5"/>
      <c r="B6" s="3" t="s">
        <v>683</v>
      </c>
      <c r="C6" s="3" t="s">
        <v>684</v>
      </c>
      <c r="D6" s="12" t="s">
        <v>675</v>
      </c>
      <c r="E6" s="3" t="s">
        <v>1280</v>
      </c>
      <c r="F6" s="5"/>
      <c r="G6" s="5"/>
    </row>
    <row r="7" spans="1:7" ht="12" customHeight="1">
      <c r="A7" s="888" t="s">
        <v>685</v>
      </c>
      <c r="B7" s="888"/>
      <c r="C7" s="888"/>
      <c r="D7" s="888"/>
      <c r="E7" s="888"/>
      <c r="F7" s="888"/>
      <c r="G7" s="5"/>
    </row>
    <row r="8" spans="1:7" ht="12" customHeight="1">
      <c r="A8" s="1" t="s">
        <v>686</v>
      </c>
      <c r="B8" s="18" t="s">
        <v>687</v>
      </c>
      <c r="C8" s="5"/>
      <c r="D8" s="5"/>
      <c r="E8" s="5"/>
      <c r="F8" s="5"/>
      <c r="G8" s="5"/>
    </row>
    <row r="9" spans="1:7" ht="13.7" customHeight="1">
      <c r="A9" s="5"/>
      <c r="B9" s="3" t="s">
        <v>2034</v>
      </c>
      <c r="C9" s="5"/>
      <c r="D9" s="12" t="s">
        <v>850</v>
      </c>
      <c r="E9" s="3" t="s">
        <v>2038</v>
      </c>
      <c r="F9" s="5"/>
      <c r="G9" s="5"/>
    </row>
    <row r="10" spans="1:7" ht="12" customHeight="1">
      <c r="A10" s="5"/>
      <c r="B10" s="3" t="s">
        <v>2035</v>
      </c>
      <c r="C10" s="5"/>
      <c r="D10" s="12" t="s">
        <v>2036</v>
      </c>
      <c r="E10" s="3" t="s">
        <v>696</v>
      </c>
      <c r="F10" s="5"/>
      <c r="G10" s="5"/>
    </row>
    <row r="11" spans="1:7" ht="12" customHeight="1">
      <c r="A11" s="5"/>
      <c r="B11" s="3" t="s">
        <v>2037</v>
      </c>
      <c r="C11" s="5"/>
      <c r="D11" s="12" t="s">
        <v>2036</v>
      </c>
      <c r="E11" s="3" t="s">
        <v>766</v>
      </c>
      <c r="F11" s="5"/>
      <c r="G11" s="5"/>
    </row>
    <row r="12" spans="1:7" ht="12" customHeight="1">
      <c r="A12" s="5"/>
      <c r="B12" s="5"/>
      <c r="C12" s="5"/>
      <c r="D12" s="5"/>
      <c r="E12" s="5"/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" t="s">
        <v>699</v>
      </c>
      <c r="B14" s="18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7" t="s">
        <v>701</v>
      </c>
      <c r="F17" s="877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705</v>
      </c>
      <c r="C19" s="875"/>
      <c r="D19" s="875"/>
      <c r="E19" s="876" t="s">
        <v>706</v>
      </c>
      <c r="F19" s="876"/>
      <c r="G19" s="5"/>
    </row>
    <row r="20" spans="1:7" ht="19.7" customHeight="1">
      <c r="A20" s="1" t="s">
        <v>707</v>
      </c>
      <c r="B20" s="896" t="s">
        <v>708</v>
      </c>
      <c r="C20" s="896"/>
      <c r="D20" s="896"/>
      <c r="E20" s="896"/>
      <c r="F20" s="896"/>
      <c r="G20" s="5"/>
    </row>
    <row r="21" spans="1:7" ht="19.7" customHeight="1">
      <c r="A21" s="1"/>
      <c r="B21" s="99"/>
      <c r="C21" s="99"/>
      <c r="D21" s="99"/>
      <c r="E21" s="99"/>
      <c r="F21" s="99"/>
      <c r="G21" s="91"/>
    </row>
    <row r="22" spans="1:7" ht="19.7" customHeight="1">
      <c r="A22" s="71" t="s">
        <v>2578</v>
      </c>
      <c r="B22" s="99"/>
      <c r="C22" s="99"/>
      <c r="D22" s="99"/>
      <c r="E22" s="99"/>
      <c r="F22" s="99"/>
      <c r="G22" s="91"/>
    </row>
    <row r="23" spans="1:7" ht="19.7" customHeight="1">
      <c r="A23" s="1"/>
      <c r="B23" s="99"/>
      <c r="C23" s="99"/>
      <c r="D23" s="99"/>
      <c r="E23" s="99"/>
      <c r="F23" s="99"/>
      <c r="G23" s="91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" t="s">
        <v>671</v>
      </c>
      <c r="B25" s="18" t="s">
        <v>672</v>
      </c>
      <c r="C25" s="5"/>
      <c r="D25" s="5"/>
      <c r="E25" s="5"/>
      <c r="F25" s="5"/>
      <c r="G25" s="5"/>
    </row>
    <row r="26" spans="1:7" ht="12" customHeight="1">
      <c r="A26" s="5"/>
      <c r="B26" s="3" t="s">
        <v>673</v>
      </c>
      <c r="C26" s="3" t="s">
        <v>674</v>
      </c>
      <c r="D26" s="12" t="s">
        <v>675</v>
      </c>
      <c r="E26" s="3" t="s">
        <v>838</v>
      </c>
      <c r="F26" s="5"/>
      <c r="G26" s="5"/>
    </row>
    <row r="27" spans="1:7" ht="12" customHeight="1">
      <c r="A27" s="5"/>
      <c r="B27" s="3" t="s">
        <v>683</v>
      </c>
      <c r="C27" s="3" t="s">
        <v>684</v>
      </c>
      <c r="D27" s="12" t="s">
        <v>675</v>
      </c>
      <c r="E27" s="3" t="s">
        <v>1280</v>
      </c>
      <c r="F27" s="5"/>
      <c r="G27" s="5"/>
    </row>
    <row r="28" spans="1:7" ht="12" customHeight="1">
      <c r="A28" s="5"/>
      <c r="B28" s="5"/>
      <c r="C28" s="5"/>
      <c r="D28" s="5"/>
      <c r="E28" s="878" t="s">
        <v>685</v>
      </c>
      <c r="F28" s="878"/>
      <c r="G28" s="5"/>
    </row>
    <row r="29" spans="1:7" ht="12" customHeight="1">
      <c r="A29" s="1" t="s">
        <v>686</v>
      </c>
      <c r="B29" s="18" t="s">
        <v>687</v>
      </c>
      <c r="C29" s="5"/>
      <c r="D29" s="5"/>
      <c r="E29" s="5"/>
      <c r="F29" s="5"/>
      <c r="G29" s="5"/>
    </row>
    <row r="30" spans="1:7" ht="13.7" customHeight="1">
      <c r="A30" s="5"/>
      <c r="B30" s="3" t="s">
        <v>2034</v>
      </c>
      <c r="C30" s="5"/>
      <c r="D30" s="12" t="s">
        <v>850</v>
      </c>
      <c r="E30" s="3" t="s">
        <v>2039</v>
      </c>
      <c r="F30" s="5"/>
      <c r="G30" s="5"/>
    </row>
    <row r="31" spans="1:7" ht="12" customHeight="1">
      <c r="A31" s="5"/>
      <c r="B31" s="3" t="s">
        <v>2035</v>
      </c>
      <c r="C31" s="5"/>
      <c r="D31" s="12" t="s">
        <v>2036</v>
      </c>
      <c r="E31" s="3" t="s">
        <v>696</v>
      </c>
      <c r="F31" s="5"/>
      <c r="G31" s="5"/>
    </row>
    <row r="32" spans="1:7" ht="12" customHeight="1">
      <c r="A32" s="5"/>
      <c r="B32" s="3" t="s">
        <v>2037</v>
      </c>
      <c r="C32" s="5"/>
      <c r="D32" s="12" t="s">
        <v>2036</v>
      </c>
      <c r="E32" s="3" t="s">
        <v>766</v>
      </c>
      <c r="F32" s="5"/>
      <c r="G32" s="5"/>
    </row>
    <row r="33" spans="1:7" ht="13.7" customHeight="1">
      <c r="A33" s="5"/>
      <c r="B33" s="5"/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" t="s">
        <v>699</v>
      </c>
      <c r="B35" s="18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877" t="s">
        <v>701</v>
      </c>
      <c r="F38" s="877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705</v>
      </c>
      <c r="C40" s="875"/>
      <c r="D40" s="875"/>
      <c r="E40" s="876" t="s">
        <v>706</v>
      </c>
      <c r="F40" s="876"/>
      <c r="G40" s="5"/>
    </row>
    <row r="41" spans="1:7" ht="17.100000000000001" customHeight="1">
      <c r="A41" s="1" t="s">
        <v>707</v>
      </c>
      <c r="B41" s="896" t="s">
        <v>708</v>
      </c>
      <c r="C41" s="896"/>
      <c r="D41" s="896"/>
      <c r="E41" s="896"/>
      <c r="F41" s="896"/>
      <c r="G41" s="5"/>
    </row>
  </sheetData>
  <mergeCells count="14">
    <mergeCell ref="A7:F7"/>
    <mergeCell ref="E13:F13"/>
    <mergeCell ref="E17:F17"/>
    <mergeCell ref="B18:F18"/>
    <mergeCell ref="B19:D19"/>
    <mergeCell ref="E19:F19"/>
    <mergeCell ref="B40:D40"/>
    <mergeCell ref="E40:F40"/>
    <mergeCell ref="B41:F41"/>
    <mergeCell ref="B20:F20"/>
    <mergeCell ref="E28:F28"/>
    <mergeCell ref="E34:F34"/>
    <mergeCell ref="E38:F38"/>
    <mergeCell ref="B39:F39"/>
  </mergeCells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>
  <sheetPr codeName="Sheet260"/>
  <dimension ref="A1:C13"/>
  <sheetViews>
    <sheetView workbookViewId="0">
      <selection activeCell="B19" sqref="B19"/>
    </sheetView>
  </sheetViews>
  <sheetFormatPr defaultRowHeight="15"/>
  <cols>
    <col min="1" max="1" width="5.7109375" style="105" customWidth="1"/>
    <col min="2" max="2" width="37.140625" customWidth="1"/>
    <col min="3" max="3" width="11.42578125" customWidth="1"/>
  </cols>
  <sheetData>
    <row r="1" spans="1:3" ht="17.850000000000001" customHeight="1">
      <c r="A1" s="107" t="s">
        <v>2040</v>
      </c>
      <c r="B1" s="24" t="s">
        <v>2041</v>
      </c>
      <c r="C1" s="24" t="s">
        <v>2042</v>
      </c>
    </row>
    <row r="2" spans="1:3" ht="14.45" customHeight="1">
      <c r="A2" s="107" t="s">
        <v>2043</v>
      </c>
      <c r="B2" s="24" t="s">
        <v>2044</v>
      </c>
      <c r="C2" s="24" t="s">
        <v>2042</v>
      </c>
    </row>
    <row r="3" spans="1:3" ht="14.45" customHeight="1">
      <c r="A3" s="107" t="s">
        <v>2045</v>
      </c>
      <c r="B3" s="24" t="s">
        <v>2046</v>
      </c>
      <c r="C3" s="24" t="s">
        <v>2042</v>
      </c>
    </row>
    <row r="4" spans="1:3" ht="14.65" customHeight="1">
      <c r="A4" s="107" t="s">
        <v>2047</v>
      </c>
      <c r="B4" s="24" t="s">
        <v>2048</v>
      </c>
      <c r="C4" s="24" t="s">
        <v>2042</v>
      </c>
    </row>
    <row r="5" spans="1:3" ht="14.65" customHeight="1">
      <c r="A5" s="107" t="s">
        <v>2049</v>
      </c>
      <c r="B5" s="24" t="s">
        <v>2050</v>
      </c>
      <c r="C5" s="24" t="s">
        <v>2042</v>
      </c>
    </row>
    <row r="6" spans="1:3" ht="14.45" customHeight="1">
      <c r="A6" s="107" t="s">
        <v>2051</v>
      </c>
      <c r="B6" s="24" t="s">
        <v>2052</v>
      </c>
      <c r="C6" s="24" t="s">
        <v>2042</v>
      </c>
    </row>
    <row r="7" spans="1:3" ht="14.45" customHeight="1">
      <c r="A7" s="107" t="s">
        <v>2053</v>
      </c>
      <c r="B7" s="24" t="s">
        <v>2054</v>
      </c>
      <c r="C7" s="24" t="s">
        <v>2055</v>
      </c>
    </row>
    <row r="8" spans="1:3" ht="14.65" customHeight="1">
      <c r="A8" s="107" t="s">
        <v>2056</v>
      </c>
      <c r="B8" s="24" t="s">
        <v>2057</v>
      </c>
      <c r="C8" s="24" t="s">
        <v>2042</v>
      </c>
    </row>
    <row r="9" spans="1:3" ht="14.65" customHeight="1">
      <c r="A9" s="107" t="s">
        <v>2058</v>
      </c>
      <c r="B9" s="24" t="s">
        <v>2059</v>
      </c>
      <c r="C9" s="24" t="s">
        <v>2060</v>
      </c>
    </row>
    <row r="10" spans="1:3" ht="14.45" customHeight="1">
      <c r="A10" s="107" t="s">
        <v>2061</v>
      </c>
      <c r="B10" s="24" t="s">
        <v>2062</v>
      </c>
      <c r="C10" s="24" t="s">
        <v>2042</v>
      </c>
    </row>
    <row r="11" spans="1:3" ht="14.45" customHeight="1">
      <c r="A11" s="107" t="s">
        <v>2063</v>
      </c>
      <c r="B11" s="24" t="s">
        <v>2064</v>
      </c>
      <c r="C11" s="24" t="s">
        <v>2042</v>
      </c>
    </row>
    <row r="12" spans="1:3" ht="14.45" customHeight="1">
      <c r="A12" s="107" t="s">
        <v>2065</v>
      </c>
      <c r="B12" s="24" t="s">
        <v>2066</v>
      </c>
      <c r="C12" s="24" t="s">
        <v>2067</v>
      </c>
    </row>
    <row r="13" spans="1:3" ht="31.35" customHeight="1">
      <c r="A13" s="108" t="s">
        <v>2068</v>
      </c>
      <c r="B13" s="25" t="s">
        <v>2069</v>
      </c>
      <c r="C13" s="25" t="s">
        <v>2067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A1:G45"/>
  <sheetViews>
    <sheetView topLeftCell="A34" workbookViewId="0">
      <selection sqref="A1:G45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16.7109375" customWidth="1"/>
  </cols>
  <sheetData>
    <row r="1" spans="1:7">
      <c r="A1" s="64" t="s">
        <v>2100</v>
      </c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1" t="s">
        <v>819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1" t="s">
        <v>728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1" t="s">
        <v>789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1" t="s">
        <v>835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978</v>
      </c>
      <c r="C11" s="5"/>
      <c r="D11" s="11" t="s">
        <v>692</v>
      </c>
      <c r="E11" s="10" t="s">
        <v>979</v>
      </c>
      <c r="F11" s="5"/>
      <c r="G11" s="5"/>
    </row>
    <row r="12" spans="1:7" ht="12.4" customHeight="1">
      <c r="A12" s="5"/>
      <c r="B12" s="10" t="s">
        <v>726</v>
      </c>
      <c r="C12" s="5"/>
      <c r="D12" s="11" t="s">
        <v>690</v>
      </c>
      <c r="E12" s="10" t="s">
        <v>984</v>
      </c>
      <c r="F12" s="5"/>
      <c r="G12" s="5"/>
    </row>
    <row r="13" spans="1:7" ht="12.4" customHeight="1">
      <c r="A13" s="5"/>
      <c r="B13" s="10" t="s">
        <v>787</v>
      </c>
      <c r="C13" s="5"/>
      <c r="D13" s="11" t="s">
        <v>692</v>
      </c>
      <c r="E13" s="11" t="s">
        <v>985</v>
      </c>
      <c r="F13" s="5"/>
      <c r="G13" s="5"/>
    </row>
    <row r="14" spans="1:7" ht="12.4" customHeight="1">
      <c r="A14" s="5"/>
      <c r="B14" s="10" t="s">
        <v>986</v>
      </c>
      <c r="C14" s="5"/>
      <c r="D14" s="11" t="s">
        <v>690</v>
      </c>
      <c r="E14" s="11" t="s">
        <v>983</v>
      </c>
      <c r="F14" s="5"/>
      <c r="G14" s="5"/>
    </row>
    <row r="15" spans="1:7" ht="10.9" customHeight="1">
      <c r="A15" s="5"/>
      <c r="B15" s="5"/>
      <c r="C15" s="5"/>
      <c r="D15" s="5"/>
      <c r="E15" s="881" t="s">
        <v>698</v>
      </c>
      <c r="F15" s="881"/>
      <c r="G15" s="5"/>
    </row>
    <row r="16" spans="1:7" ht="10.9" customHeight="1">
      <c r="A16" s="10" t="s">
        <v>699</v>
      </c>
      <c r="B16" s="10" t="s">
        <v>700</v>
      </c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5"/>
      <c r="F17" s="5"/>
      <c r="G17" s="5"/>
    </row>
    <row r="18" spans="1:7" ht="10.9" customHeight="1">
      <c r="A18" s="5"/>
      <c r="B18" s="5"/>
      <c r="C18" s="5"/>
      <c r="D18" s="5"/>
      <c r="E18" s="881" t="s">
        <v>701</v>
      </c>
      <c r="F18" s="881"/>
      <c r="G18" s="5"/>
    </row>
    <row r="19" spans="1:7" ht="10.9" customHeight="1">
      <c r="A19" s="5"/>
      <c r="B19" s="5"/>
      <c r="C19" s="5"/>
      <c r="D19" s="5"/>
      <c r="E19" s="5"/>
      <c r="F19" s="5"/>
      <c r="G19" s="5"/>
    </row>
    <row r="20" spans="1:7" ht="10.9" customHeight="1">
      <c r="A20" s="10" t="s">
        <v>702</v>
      </c>
      <c r="B20" s="881" t="s">
        <v>703</v>
      </c>
      <c r="C20" s="881"/>
      <c r="D20" s="881"/>
      <c r="E20" s="881"/>
      <c r="F20" s="881"/>
      <c r="G20" s="5"/>
    </row>
    <row r="21" spans="1:7" ht="10.9" customHeight="1">
      <c r="A21" s="10" t="s">
        <v>704</v>
      </c>
      <c r="B21" s="882" t="s">
        <v>843</v>
      </c>
      <c r="C21" s="882"/>
      <c r="D21" s="882"/>
      <c r="E21" s="879" t="s">
        <v>706</v>
      </c>
      <c r="F21" s="879"/>
      <c r="G21" s="5"/>
    </row>
    <row r="22" spans="1:7" ht="10.9" customHeight="1">
      <c r="A22" s="10" t="s">
        <v>707</v>
      </c>
      <c r="B22" s="880" t="s">
        <v>708</v>
      </c>
      <c r="C22" s="880"/>
      <c r="D22" s="880"/>
      <c r="E22" s="880"/>
      <c r="F22" s="880"/>
      <c r="G22" s="5"/>
    </row>
    <row r="23" spans="1:7" ht="10.9" customHeight="1">
      <c r="A23" s="29"/>
      <c r="B23" s="32"/>
      <c r="C23" s="32"/>
      <c r="D23" s="32"/>
      <c r="E23" s="32"/>
      <c r="F23" s="32"/>
      <c r="G23" s="28"/>
    </row>
    <row r="24" spans="1:7" ht="16.5" customHeight="1">
      <c r="A24" s="64" t="s">
        <v>2101</v>
      </c>
      <c r="B24" s="32"/>
      <c r="C24" s="32"/>
      <c r="D24" s="32"/>
      <c r="E24" s="32"/>
      <c r="F24" s="32"/>
      <c r="G24" s="28"/>
    </row>
    <row r="25" spans="1:7" ht="10.9" customHeight="1">
      <c r="A25" s="29"/>
      <c r="B25" s="32"/>
      <c r="C25" s="32"/>
      <c r="D25" s="32"/>
      <c r="E25" s="32"/>
      <c r="F25" s="32"/>
      <c r="G25" s="28"/>
    </row>
    <row r="26" spans="1:7" ht="31.5" customHeight="1">
      <c r="A26" s="9" t="s">
        <v>946</v>
      </c>
      <c r="B26" s="19" t="s">
        <v>947</v>
      </c>
      <c r="C26" s="9" t="s">
        <v>948</v>
      </c>
      <c r="D26" s="9" t="s">
        <v>949</v>
      </c>
      <c r="E26" s="9" t="s">
        <v>950</v>
      </c>
      <c r="F26" s="8" t="s">
        <v>669</v>
      </c>
      <c r="G26" s="8" t="s">
        <v>670</v>
      </c>
    </row>
    <row r="27" spans="1:7" ht="10.9" customHeight="1">
      <c r="A27" s="10" t="s">
        <v>671</v>
      </c>
      <c r="B27" s="10" t="s">
        <v>672</v>
      </c>
      <c r="C27" s="5"/>
      <c r="D27" s="5"/>
      <c r="E27" s="5"/>
      <c r="F27" s="5"/>
      <c r="G27" s="5"/>
    </row>
    <row r="28" spans="1:7" ht="12.4" customHeight="1">
      <c r="A28" s="5"/>
      <c r="B28" s="10" t="s">
        <v>673</v>
      </c>
      <c r="C28" s="10" t="s">
        <v>674</v>
      </c>
      <c r="D28" s="11" t="s">
        <v>675</v>
      </c>
      <c r="E28" s="11" t="s">
        <v>851</v>
      </c>
      <c r="F28" s="5"/>
      <c r="G28" s="5"/>
    </row>
    <row r="29" spans="1:7" ht="12.4" customHeight="1">
      <c r="A29" s="5"/>
      <c r="B29" s="10" t="s">
        <v>792</v>
      </c>
      <c r="C29" s="10" t="s">
        <v>678</v>
      </c>
      <c r="D29" s="11" t="s">
        <v>675</v>
      </c>
      <c r="E29" s="11" t="s">
        <v>856</v>
      </c>
      <c r="F29" s="5"/>
      <c r="G29" s="5"/>
    </row>
    <row r="30" spans="1:7" ht="12.4" customHeight="1">
      <c r="A30" s="5"/>
      <c r="B30" s="10" t="s">
        <v>680</v>
      </c>
      <c r="C30" s="10" t="s">
        <v>681</v>
      </c>
      <c r="D30" s="11" t="s">
        <v>675</v>
      </c>
      <c r="E30" s="11" t="s">
        <v>769</v>
      </c>
      <c r="F30" s="5"/>
      <c r="G30" s="5"/>
    </row>
    <row r="31" spans="1:7" ht="12.4" customHeight="1">
      <c r="A31" s="5"/>
      <c r="B31" s="10" t="s">
        <v>683</v>
      </c>
      <c r="C31" s="10" t="s">
        <v>684</v>
      </c>
      <c r="D31" s="11" t="s">
        <v>675</v>
      </c>
      <c r="E31" s="11" t="s">
        <v>987</v>
      </c>
      <c r="F31" s="5"/>
      <c r="G31" s="5"/>
    </row>
    <row r="32" spans="1:7" ht="10.9" customHeight="1">
      <c r="A32" s="5"/>
      <c r="B32" s="5"/>
      <c r="C32" s="5"/>
      <c r="D32" s="5"/>
      <c r="E32" s="881" t="s">
        <v>685</v>
      </c>
      <c r="F32" s="881"/>
      <c r="G32" s="5"/>
    </row>
    <row r="33" spans="1:7" ht="10.9" customHeight="1">
      <c r="A33" s="10" t="s">
        <v>686</v>
      </c>
      <c r="B33" s="10" t="s">
        <v>687</v>
      </c>
      <c r="C33" s="5"/>
      <c r="D33" s="5"/>
      <c r="E33" s="5"/>
      <c r="F33" s="5"/>
      <c r="G33" s="5"/>
    </row>
    <row r="34" spans="1:7" ht="12.4" customHeight="1">
      <c r="A34" s="5"/>
      <c r="B34" s="10" t="s">
        <v>988</v>
      </c>
      <c r="C34" s="5"/>
      <c r="D34" s="11" t="s">
        <v>692</v>
      </c>
      <c r="E34" s="10" t="s">
        <v>979</v>
      </c>
      <c r="F34" s="5"/>
      <c r="G34" s="5"/>
    </row>
    <row r="35" spans="1:7" ht="12.4" customHeight="1">
      <c r="A35" s="5"/>
      <c r="B35" s="10" t="s">
        <v>726</v>
      </c>
      <c r="C35" s="5"/>
      <c r="D35" s="11" t="s">
        <v>690</v>
      </c>
      <c r="E35" s="10" t="s">
        <v>989</v>
      </c>
      <c r="F35" s="5"/>
      <c r="G35" s="5"/>
    </row>
    <row r="36" spans="1:7" ht="12.4" customHeight="1">
      <c r="A36" s="5"/>
      <c r="B36" s="10" t="s">
        <v>787</v>
      </c>
      <c r="C36" s="5"/>
      <c r="D36" s="11" t="s">
        <v>692</v>
      </c>
      <c r="E36" s="11" t="s">
        <v>990</v>
      </c>
      <c r="F36" s="5"/>
      <c r="G36" s="5"/>
    </row>
    <row r="37" spans="1:7" ht="12.4" customHeight="1">
      <c r="A37" s="5"/>
      <c r="B37" s="10" t="s">
        <v>986</v>
      </c>
      <c r="C37" s="5"/>
      <c r="D37" s="11" t="s">
        <v>690</v>
      </c>
      <c r="E37" s="11" t="s">
        <v>983</v>
      </c>
      <c r="F37" s="5"/>
      <c r="G37" s="5"/>
    </row>
    <row r="38" spans="1:7" ht="10.9" customHeight="1">
      <c r="A38" s="5"/>
      <c r="B38" s="5"/>
      <c r="C38" s="5"/>
      <c r="D38" s="5"/>
      <c r="E38" s="881" t="s">
        <v>698</v>
      </c>
      <c r="F38" s="881"/>
      <c r="G38" s="5"/>
    </row>
    <row r="39" spans="1:7" ht="10.9" customHeight="1">
      <c r="A39" s="10" t="s">
        <v>699</v>
      </c>
      <c r="B39" s="10" t="s">
        <v>700</v>
      </c>
      <c r="C39" s="5"/>
      <c r="D39" s="5"/>
      <c r="E39" s="5"/>
      <c r="F39" s="5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5"/>
      <c r="B41" s="5"/>
      <c r="C41" s="5"/>
      <c r="D41" s="5"/>
      <c r="E41" s="881" t="s">
        <v>701</v>
      </c>
      <c r="F41" s="881"/>
      <c r="G41" s="5"/>
    </row>
    <row r="42" spans="1:7" ht="10.9" customHeight="1">
      <c r="A42" s="5"/>
      <c r="B42" s="5"/>
      <c r="C42" s="5"/>
      <c r="D42" s="5"/>
      <c r="E42" s="5"/>
      <c r="F42" s="5"/>
      <c r="G42" s="5"/>
    </row>
    <row r="43" spans="1:7" ht="10.9" customHeight="1">
      <c r="A43" s="10" t="s">
        <v>702</v>
      </c>
      <c r="B43" s="881" t="s">
        <v>703</v>
      </c>
      <c r="C43" s="881"/>
      <c r="D43" s="881"/>
      <c r="E43" s="881"/>
      <c r="F43" s="881"/>
      <c r="G43" s="5"/>
    </row>
    <row r="44" spans="1:7" ht="12" customHeight="1">
      <c r="A44" s="10" t="s">
        <v>704</v>
      </c>
      <c r="B44" s="875" t="s">
        <v>843</v>
      </c>
      <c r="C44" s="875"/>
      <c r="D44" s="875"/>
      <c r="E44" s="879" t="s">
        <v>706</v>
      </c>
      <c r="F44" s="879"/>
      <c r="G44" s="5"/>
    </row>
    <row r="45" spans="1:7" ht="10.9" customHeight="1">
      <c r="A45" s="10" t="s">
        <v>707</v>
      </c>
      <c r="B45" s="880" t="s">
        <v>708</v>
      </c>
      <c r="C45" s="880"/>
      <c r="D45" s="880"/>
      <c r="E45" s="880"/>
      <c r="F45" s="880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0"/>
  <dimension ref="A1:G45"/>
  <sheetViews>
    <sheetView topLeftCell="A43" workbookViewId="0">
      <selection activeCell="G45" sqref="A1:G45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16.7109375" customWidth="1"/>
  </cols>
  <sheetData>
    <row r="1" spans="1:7">
      <c r="A1" s="64" t="s">
        <v>2102</v>
      </c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1" t="s">
        <v>851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1" t="s">
        <v>856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1" t="s">
        <v>769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1" t="s">
        <v>987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988</v>
      </c>
      <c r="C11" s="5"/>
      <c r="D11" s="11" t="s">
        <v>692</v>
      </c>
      <c r="E11" s="10" t="s">
        <v>979</v>
      </c>
      <c r="F11" s="5"/>
      <c r="G11" s="5"/>
    </row>
    <row r="12" spans="1:7" ht="12.4" customHeight="1">
      <c r="A12" s="5"/>
      <c r="B12" s="10" t="s">
        <v>726</v>
      </c>
      <c r="C12" s="5"/>
      <c r="D12" s="11" t="s">
        <v>690</v>
      </c>
      <c r="E12" s="10" t="s">
        <v>991</v>
      </c>
      <c r="F12" s="5"/>
      <c r="G12" s="5"/>
    </row>
    <row r="13" spans="1:7" ht="12.4" customHeight="1">
      <c r="A13" s="5"/>
      <c r="B13" s="10" t="s">
        <v>787</v>
      </c>
      <c r="C13" s="5"/>
      <c r="D13" s="11" t="s">
        <v>692</v>
      </c>
      <c r="E13" s="11" t="s">
        <v>992</v>
      </c>
      <c r="F13" s="5"/>
      <c r="G13" s="5"/>
    </row>
    <row r="14" spans="1:7" ht="12.4" customHeight="1">
      <c r="A14" s="5"/>
      <c r="B14" s="10" t="s">
        <v>986</v>
      </c>
      <c r="C14" s="5"/>
      <c r="D14" s="11" t="s">
        <v>690</v>
      </c>
      <c r="E14" s="11" t="s">
        <v>983</v>
      </c>
      <c r="F14" s="5"/>
      <c r="G14" s="5"/>
    </row>
    <row r="15" spans="1:7" ht="10.9" customHeight="1">
      <c r="A15" s="5"/>
      <c r="B15" s="5"/>
      <c r="C15" s="5"/>
      <c r="D15" s="5"/>
      <c r="E15" s="881" t="s">
        <v>698</v>
      </c>
      <c r="F15" s="881"/>
      <c r="G15" s="5"/>
    </row>
    <row r="16" spans="1:7" ht="10.9" customHeight="1">
      <c r="A16" s="10" t="s">
        <v>699</v>
      </c>
      <c r="B16" s="10" t="s">
        <v>700</v>
      </c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5"/>
      <c r="F17" s="5"/>
      <c r="G17" s="5"/>
    </row>
    <row r="18" spans="1:7" ht="10.9" customHeight="1">
      <c r="A18" s="5"/>
      <c r="B18" s="5"/>
      <c r="C18" s="5"/>
      <c r="D18" s="5"/>
      <c r="E18" s="881" t="s">
        <v>701</v>
      </c>
      <c r="F18" s="881"/>
      <c r="G18" s="5"/>
    </row>
    <row r="19" spans="1:7" ht="10.9" customHeight="1">
      <c r="A19" s="5"/>
      <c r="B19" s="5"/>
      <c r="C19" s="5"/>
      <c r="D19" s="5"/>
      <c r="E19" s="5"/>
      <c r="F19" s="5"/>
      <c r="G19" s="5"/>
    </row>
    <row r="20" spans="1:7" ht="10.9" customHeight="1">
      <c r="A20" s="10" t="s">
        <v>702</v>
      </c>
      <c r="B20" s="881" t="s">
        <v>703</v>
      </c>
      <c r="C20" s="881"/>
      <c r="D20" s="881"/>
      <c r="E20" s="881"/>
      <c r="F20" s="881"/>
      <c r="G20" s="5"/>
    </row>
    <row r="21" spans="1:7" ht="12" customHeight="1">
      <c r="A21" s="10" t="s">
        <v>704</v>
      </c>
      <c r="B21" s="875" t="s">
        <v>843</v>
      </c>
      <c r="C21" s="875"/>
      <c r="D21" s="875"/>
      <c r="E21" s="879" t="s">
        <v>706</v>
      </c>
      <c r="F21" s="879"/>
      <c r="G21" s="5"/>
    </row>
    <row r="22" spans="1:7" ht="10.9" customHeight="1">
      <c r="A22" s="10" t="s">
        <v>707</v>
      </c>
      <c r="B22" s="880" t="s">
        <v>708</v>
      </c>
      <c r="C22" s="880"/>
      <c r="D22" s="880"/>
      <c r="E22" s="880"/>
      <c r="F22" s="880"/>
      <c r="G22" s="5"/>
    </row>
    <row r="23" spans="1:7" ht="10.9" customHeight="1">
      <c r="A23" s="29"/>
      <c r="B23" s="32"/>
      <c r="C23" s="32"/>
      <c r="D23" s="32"/>
      <c r="E23" s="32"/>
      <c r="F23" s="32"/>
      <c r="G23" s="28"/>
    </row>
    <row r="24" spans="1:7" ht="10.9" customHeight="1">
      <c r="A24" s="64" t="s">
        <v>2103</v>
      </c>
      <c r="B24" s="32"/>
      <c r="C24" s="32"/>
      <c r="D24" s="32"/>
      <c r="E24" s="32"/>
      <c r="F24" s="32"/>
      <c r="G24" s="28"/>
    </row>
    <row r="25" spans="1:7" ht="10.9" customHeight="1">
      <c r="A25" s="29"/>
      <c r="B25" s="32"/>
      <c r="C25" s="32"/>
      <c r="D25" s="32"/>
      <c r="E25" s="32"/>
      <c r="F25" s="32"/>
      <c r="G25" s="28"/>
    </row>
    <row r="26" spans="1:7" ht="31.5" customHeight="1">
      <c r="A26" s="9" t="s">
        <v>946</v>
      </c>
      <c r="B26" s="19" t="s">
        <v>947</v>
      </c>
      <c r="C26" s="9" t="s">
        <v>948</v>
      </c>
      <c r="D26" s="9" t="s">
        <v>949</v>
      </c>
      <c r="E26" s="9" t="s">
        <v>950</v>
      </c>
      <c r="F26" s="8" t="s">
        <v>669</v>
      </c>
      <c r="G26" s="8" t="s">
        <v>670</v>
      </c>
    </row>
    <row r="27" spans="1:7" ht="10.9" customHeight="1">
      <c r="A27" s="10" t="s">
        <v>671</v>
      </c>
      <c r="B27" s="10" t="s">
        <v>672</v>
      </c>
      <c r="C27" s="5"/>
      <c r="D27" s="5"/>
      <c r="E27" s="5"/>
      <c r="F27" s="5"/>
      <c r="G27" s="5"/>
    </row>
    <row r="28" spans="1:7" ht="12.4" customHeight="1">
      <c r="A28" s="5"/>
      <c r="B28" s="10" t="s">
        <v>673</v>
      </c>
      <c r="C28" s="10" t="s">
        <v>674</v>
      </c>
      <c r="D28" s="11" t="s">
        <v>675</v>
      </c>
      <c r="E28" s="11" t="s">
        <v>712</v>
      </c>
      <c r="F28" s="5"/>
      <c r="G28" s="5"/>
    </row>
    <row r="29" spans="1:7" ht="12.4" customHeight="1">
      <c r="A29" s="5"/>
      <c r="B29" s="10" t="s">
        <v>792</v>
      </c>
      <c r="C29" s="10" t="s">
        <v>678</v>
      </c>
      <c r="D29" s="11" t="s">
        <v>675</v>
      </c>
      <c r="E29" s="11" t="s">
        <v>729</v>
      </c>
      <c r="F29" s="5"/>
      <c r="G29" s="5"/>
    </row>
    <row r="30" spans="1:7" ht="12.4" customHeight="1">
      <c r="A30" s="5"/>
      <c r="B30" s="10" t="s">
        <v>680</v>
      </c>
      <c r="C30" s="10" t="s">
        <v>681</v>
      </c>
      <c r="D30" s="11" t="s">
        <v>675</v>
      </c>
      <c r="E30" s="11" t="s">
        <v>761</v>
      </c>
      <c r="F30" s="5"/>
      <c r="G30" s="5"/>
    </row>
    <row r="31" spans="1:7" ht="12.4" customHeight="1">
      <c r="A31" s="5"/>
      <c r="B31" s="10" t="s">
        <v>683</v>
      </c>
      <c r="C31" s="10" t="s">
        <v>684</v>
      </c>
      <c r="D31" s="11" t="s">
        <v>675</v>
      </c>
      <c r="E31" s="11" t="s">
        <v>789</v>
      </c>
      <c r="F31" s="5"/>
      <c r="G31" s="5"/>
    </row>
    <row r="32" spans="1:7" ht="10.9" customHeight="1">
      <c r="A32" s="5"/>
      <c r="B32" s="5"/>
      <c r="C32" s="5"/>
      <c r="D32" s="5"/>
      <c r="E32" s="881" t="s">
        <v>685</v>
      </c>
      <c r="F32" s="881"/>
      <c r="G32" s="5"/>
    </row>
    <row r="33" spans="1:7" ht="10.9" customHeight="1">
      <c r="A33" s="10" t="s">
        <v>686</v>
      </c>
      <c r="B33" s="10" t="s">
        <v>687</v>
      </c>
      <c r="C33" s="5"/>
      <c r="D33" s="5"/>
      <c r="E33" s="5"/>
      <c r="F33" s="5"/>
      <c r="G33" s="5"/>
    </row>
    <row r="34" spans="1:7" ht="12.4" customHeight="1">
      <c r="A34" s="5"/>
      <c r="B34" s="10" t="s">
        <v>993</v>
      </c>
      <c r="C34" s="5"/>
      <c r="D34" s="11" t="s">
        <v>692</v>
      </c>
      <c r="E34" s="10" t="s">
        <v>979</v>
      </c>
      <c r="F34" s="5"/>
      <c r="G34" s="5"/>
    </row>
    <row r="35" spans="1:7" ht="12.4" customHeight="1">
      <c r="A35" s="5"/>
      <c r="B35" s="10" t="s">
        <v>726</v>
      </c>
      <c r="C35" s="5"/>
      <c r="D35" s="11" t="s">
        <v>690</v>
      </c>
      <c r="E35" s="10" t="s">
        <v>994</v>
      </c>
      <c r="F35" s="5"/>
      <c r="G35" s="5"/>
    </row>
    <row r="36" spans="1:7" ht="12.4" customHeight="1">
      <c r="A36" s="5"/>
      <c r="B36" s="10" t="s">
        <v>787</v>
      </c>
      <c r="C36" s="5"/>
      <c r="D36" s="11" t="s">
        <v>692</v>
      </c>
      <c r="E36" s="11" t="s">
        <v>995</v>
      </c>
      <c r="F36" s="5"/>
      <c r="G36" s="5"/>
    </row>
    <row r="37" spans="1:7" ht="12.4" customHeight="1">
      <c r="A37" s="5"/>
      <c r="B37" s="10" t="s">
        <v>986</v>
      </c>
      <c r="C37" s="5"/>
      <c r="D37" s="11" t="s">
        <v>690</v>
      </c>
      <c r="E37" s="11" t="s">
        <v>983</v>
      </c>
      <c r="F37" s="5"/>
      <c r="G37" s="5"/>
    </row>
    <row r="38" spans="1:7" ht="10.9" customHeight="1">
      <c r="A38" s="5"/>
      <c r="B38" s="5"/>
      <c r="C38" s="5"/>
      <c r="D38" s="5"/>
      <c r="E38" s="881" t="s">
        <v>698</v>
      </c>
      <c r="F38" s="881"/>
      <c r="G38" s="5"/>
    </row>
    <row r="39" spans="1:7" ht="10.9" customHeight="1">
      <c r="A39" s="10" t="s">
        <v>699</v>
      </c>
      <c r="B39" s="10" t="s">
        <v>700</v>
      </c>
      <c r="C39" s="5"/>
      <c r="D39" s="5"/>
      <c r="E39" s="5"/>
      <c r="F39" s="5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5"/>
      <c r="B41" s="5"/>
      <c r="C41" s="5"/>
      <c r="D41" s="5"/>
      <c r="E41" s="881" t="s">
        <v>701</v>
      </c>
      <c r="F41" s="881"/>
      <c r="G41" s="5"/>
    </row>
    <row r="42" spans="1:7" ht="10.9" customHeight="1">
      <c r="A42" s="5"/>
      <c r="B42" s="5"/>
      <c r="C42" s="5"/>
      <c r="D42" s="5"/>
      <c r="E42" s="5"/>
      <c r="F42" s="5"/>
      <c r="G42" s="5"/>
    </row>
    <row r="43" spans="1:7" ht="10.9" customHeight="1">
      <c r="A43" s="10" t="s">
        <v>702</v>
      </c>
      <c r="B43" s="881" t="s">
        <v>703</v>
      </c>
      <c r="C43" s="881"/>
      <c r="D43" s="881"/>
      <c r="E43" s="881"/>
      <c r="F43" s="881"/>
      <c r="G43" s="5"/>
    </row>
    <row r="44" spans="1:7" ht="10.9" customHeight="1">
      <c r="A44" s="10" t="s">
        <v>704</v>
      </c>
      <c r="B44" s="882" t="s">
        <v>843</v>
      </c>
      <c r="C44" s="882"/>
      <c r="D44" s="882"/>
      <c r="E44" s="879" t="s">
        <v>706</v>
      </c>
      <c r="F44" s="879"/>
      <c r="G44" s="5"/>
    </row>
    <row r="45" spans="1:7" ht="10.9" customHeight="1">
      <c r="A45" s="10" t="s">
        <v>707</v>
      </c>
      <c r="B45" s="880" t="s">
        <v>708</v>
      </c>
      <c r="C45" s="880"/>
      <c r="D45" s="880"/>
      <c r="E45" s="880"/>
      <c r="F45" s="880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"/>
  <dimension ref="A1:G44"/>
  <sheetViews>
    <sheetView workbookViewId="0">
      <selection activeCell="G44" sqref="A1:G44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16.7109375" customWidth="1"/>
  </cols>
  <sheetData>
    <row r="1" spans="1:7">
      <c r="A1" s="64" t="s">
        <v>2104</v>
      </c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1" t="s">
        <v>712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1" t="s">
        <v>729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1" t="s">
        <v>761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1" t="s">
        <v>789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993</v>
      </c>
      <c r="C11" s="5"/>
      <c r="D11" s="11" t="s">
        <v>692</v>
      </c>
      <c r="E11" s="10" t="s">
        <v>979</v>
      </c>
      <c r="F11" s="5"/>
      <c r="G11" s="5"/>
    </row>
    <row r="12" spans="1:7" ht="12.4" customHeight="1">
      <c r="A12" s="5"/>
      <c r="B12" s="10" t="s">
        <v>726</v>
      </c>
      <c r="C12" s="5"/>
      <c r="D12" s="11" t="s">
        <v>690</v>
      </c>
      <c r="E12" s="10" t="s">
        <v>996</v>
      </c>
      <c r="F12" s="5"/>
      <c r="G12" s="5"/>
    </row>
    <row r="13" spans="1:7" ht="12.4" customHeight="1">
      <c r="A13" s="5"/>
      <c r="B13" s="10" t="s">
        <v>787</v>
      </c>
      <c r="C13" s="5"/>
      <c r="D13" s="11" t="s">
        <v>692</v>
      </c>
      <c r="E13" s="11" t="s">
        <v>997</v>
      </c>
      <c r="F13" s="5"/>
      <c r="G13" s="5"/>
    </row>
    <row r="14" spans="1:7" ht="12.4" customHeight="1">
      <c r="A14" s="5"/>
      <c r="B14" s="10" t="s">
        <v>986</v>
      </c>
      <c r="C14" s="5"/>
      <c r="D14" s="11" t="s">
        <v>690</v>
      </c>
      <c r="E14" s="11" t="s">
        <v>983</v>
      </c>
      <c r="F14" s="5"/>
      <c r="G14" s="5"/>
    </row>
    <row r="15" spans="1:7" ht="10.9" customHeight="1">
      <c r="A15" s="5"/>
      <c r="B15" s="5"/>
      <c r="C15" s="5"/>
      <c r="D15" s="5"/>
      <c r="E15" s="881" t="s">
        <v>698</v>
      </c>
      <c r="F15" s="881"/>
      <c r="G15" s="5"/>
    </row>
    <row r="16" spans="1:7" ht="10.9" customHeight="1">
      <c r="A16" s="10" t="s">
        <v>699</v>
      </c>
      <c r="B16" s="10" t="s">
        <v>700</v>
      </c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5"/>
      <c r="F17" s="5"/>
      <c r="G17" s="5"/>
    </row>
    <row r="18" spans="1:7" ht="10.9" customHeight="1">
      <c r="A18" s="5"/>
      <c r="B18" s="5"/>
      <c r="C18" s="5"/>
      <c r="D18" s="5"/>
      <c r="E18" s="881" t="s">
        <v>701</v>
      </c>
      <c r="F18" s="881"/>
      <c r="G18" s="5"/>
    </row>
    <row r="19" spans="1:7" ht="10.9" customHeight="1">
      <c r="A19" s="5"/>
      <c r="B19" s="5"/>
      <c r="C19" s="5"/>
      <c r="D19" s="5"/>
      <c r="E19" s="5"/>
      <c r="F19" s="5"/>
      <c r="G19" s="5"/>
    </row>
    <row r="20" spans="1:7" ht="10.9" customHeight="1">
      <c r="A20" s="10" t="s">
        <v>702</v>
      </c>
      <c r="B20" s="881" t="s">
        <v>703</v>
      </c>
      <c r="C20" s="881"/>
      <c r="D20" s="881"/>
      <c r="E20" s="881"/>
      <c r="F20" s="881"/>
      <c r="G20" s="5"/>
    </row>
    <row r="21" spans="1:7" ht="12" customHeight="1">
      <c r="A21" s="10" t="s">
        <v>704</v>
      </c>
      <c r="B21" s="875" t="s">
        <v>843</v>
      </c>
      <c r="C21" s="875"/>
      <c r="D21" s="875"/>
      <c r="E21" s="879" t="s">
        <v>706</v>
      </c>
      <c r="F21" s="879"/>
      <c r="G21" s="5"/>
    </row>
    <row r="22" spans="1:7" ht="10.9" customHeight="1">
      <c r="A22" s="10" t="s">
        <v>707</v>
      </c>
      <c r="B22" s="880" t="s">
        <v>708</v>
      </c>
      <c r="C22" s="880"/>
      <c r="D22" s="880"/>
      <c r="E22" s="880"/>
      <c r="F22" s="880"/>
      <c r="G22" s="5"/>
    </row>
    <row r="23" spans="1:7" ht="10.9" customHeight="1">
      <c r="A23" s="29"/>
      <c r="B23" s="32"/>
      <c r="C23" s="32"/>
      <c r="D23" s="32"/>
      <c r="E23" s="32"/>
      <c r="F23" s="32"/>
      <c r="G23" s="28"/>
    </row>
    <row r="24" spans="1:7" ht="10.9" customHeight="1">
      <c r="A24" s="64" t="s">
        <v>2105</v>
      </c>
      <c r="B24" s="32"/>
      <c r="C24" s="32"/>
      <c r="D24" s="32"/>
      <c r="E24" s="32"/>
      <c r="F24" s="32"/>
      <c r="G24" s="28"/>
    </row>
    <row r="25" spans="1:7" ht="10.9" customHeight="1">
      <c r="A25" s="29"/>
      <c r="B25" s="32"/>
      <c r="C25" s="32"/>
      <c r="D25" s="32"/>
      <c r="E25" s="32"/>
      <c r="F25" s="32"/>
      <c r="G25" s="28"/>
    </row>
    <row r="26" spans="1:7" ht="31.5" customHeight="1">
      <c r="A26" s="9" t="s">
        <v>946</v>
      </c>
      <c r="B26" s="19" t="s">
        <v>947</v>
      </c>
      <c r="C26" s="9" t="s">
        <v>948</v>
      </c>
      <c r="D26" s="9" t="s">
        <v>949</v>
      </c>
      <c r="E26" s="9" t="s">
        <v>950</v>
      </c>
      <c r="F26" s="8" t="s">
        <v>669</v>
      </c>
      <c r="G26" s="8" t="s">
        <v>670</v>
      </c>
    </row>
    <row r="27" spans="1:7" ht="10.9" customHeight="1">
      <c r="A27" s="10" t="s">
        <v>671</v>
      </c>
      <c r="B27" s="10" t="s">
        <v>672</v>
      </c>
      <c r="C27" s="5"/>
      <c r="D27" s="5"/>
      <c r="E27" s="5"/>
      <c r="F27" s="5"/>
      <c r="G27" s="5"/>
    </row>
    <row r="28" spans="1:7" ht="12.4" customHeight="1">
      <c r="A28" s="5"/>
      <c r="B28" s="10" t="s">
        <v>673</v>
      </c>
      <c r="C28" s="10" t="s">
        <v>674</v>
      </c>
      <c r="D28" s="11" t="s">
        <v>675</v>
      </c>
      <c r="E28" s="11" t="s">
        <v>712</v>
      </c>
      <c r="F28" s="5"/>
      <c r="G28" s="5"/>
    </row>
    <row r="29" spans="1:7" ht="12.4" customHeight="1">
      <c r="A29" s="5"/>
      <c r="B29" s="10" t="s">
        <v>792</v>
      </c>
      <c r="C29" s="10" t="s">
        <v>678</v>
      </c>
      <c r="D29" s="11" t="s">
        <v>675</v>
      </c>
      <c r="E29" s="11" t="s">
        <v>729</v>
      </c>
      <c r="F29" s="5"/>
      <c r="G29" s="5"/>
    </row>
    <row r="30" spans="1:7" ht="12.4" customHeight="1">
      <c r="A30" s="5"/>
      <c r="B30" s="10" t="s">
        <v>680</v>
      </c>
      <c r="C30" s="10" t="s">
        <v>681</v>
      </c>
      <c r="D30" s="11" t="s">
        <v>675</v>
      </c>
      <c r="E30" s="11" t="s">
        <v>761</v>
      </c>
      <c r="F30" s="5"/>
      <c r="G30" s="5"/>
    </row>
    <row r="31" spans="1:7" ht="12.4" customHeight="1">
      <c r="A31" s="5"/>
      <c r="B31" s="10" t="s">
        <v>683</v>
      </c>
      <c r="C31" s="10" t="s">
        <v>684</v>
      </c>
      <c r="D31" s="11" t="s">
        <v>675</v>
      </c>
      <c r="E31" s="11" t="s">
        <v>789</v>
      </c>
      <c r="F31" s="5"/>
      <c r="G31" s="5"/>
    </row>
    <row r="32" spans="1:7" ht="10.9" customHeight="1">
      <c r="A32" s="5"/>
      <c r="B32" s="5"/>
      <c r="C32" s="5"/>
      <c r="D32" s="5"/>
      <c r="E32" s="881" t="s">
        <v>685</v>
      </c>
      <c r="F32" s="881"/>
      <c r="G32" s="5"/>
    </row>
    <row r="33" spans="1:7" ht="10.9" customHeight="1">
      <c r="A33" s="10" t="s">
        <v>686</v>
      </c>
      <c r="B33" s="10" t="s">
        <v>687</v>
      </c>
      <c r="C33" s="5"/>
      <c r="D33" s="5"/>
      <c r="E33" s="5"/>
      <c r="F33" s="5"/>
      <c r="G33" s="5"/>
    </row>
    <row r="34" spans="1:7" ht="12.4" customHeight="1">
      <c r="A34" s="5"/>
      <c r="B34" s="10" t="s">
        <v>998</v>
      </c>
      <c r="C34" s="5"/>
      <c r="D34" s="11" t="s">
        <v>692</v>
      </c>
      <c r="E34" s="10" t="s">
        <v>732</v>
      </c>
      <c r="F34" s="5"/>
      <c r="G34" s="5"/>
    </row>
    <row r="35" spans="1:7" ht="12.4" customHeight="1">
      <c r="A35" s="5"/>
      <c r="B35" s="10" t="s">
        <v>726</v>
      </c>
      <c r="C35" s="5"/>
      <c r="D35" s="11" t="s">
        <v>690</v>
      </c>
      <c r="E35" s="10" t="s">
        <v>999</v>
      </c>
      <c r="F35" s="5"/>
      <c r="G35" s="5"/>
    </row>
    <row r="36" spans="1:7" ht="12.4" customHeight="1">
      <c r="A36" s="5"/>
      <c r="B36" s="10" t="s">
        <v>787</v>
      </c>
      <c r="C36" s="5"/>
      <c r="D36" s="11" t="s">
        <v>692</v>
      </c>
      <c r="E36" s="11" t="s">
        <v>820</v>
      </c>
      <c r="F36" s="5"/>
      <c r="G36" s="5"/>
    </row>
    <row r="37" spans="1:7" ht="10.9" customHeight="1">
      <c r="A37" s="5"/>
      <c r="B37" s="5"/>
      <c r="C37" s="5"/>
      <c r="D37" s="5"/>
      <c r="E37" s="881" t="s">
        <v>698</v>
      </c>
      <c r="F37" s="881"/>
      <c r="G37" s="5"/>
    </row>
    <row r="38" spans="1:7" ht="10.9" customHeight="1">
      <c r="A38" s="10" t="s">
        <v>699</v>
      </c>
      <c r="B38" s="10" t="s">
        <v>700</v>
      </c>
      <c r="C38" s="5"/>
      <c r="D38" s="5"/>
      <c r="E38" s="5"/>
      <c r="F38" s="5"/>
      <c r="G38" s="5"/>
    </row>
    <row r="39" spans="1:7" ht="10.9" customHeight="1">
      <c r="A39" s="5"/>
      <c r="B39" s="5"/>
      <c r="C39" s="5"/>
      <c r="D39" s="5"/>
      <c r="E39" s="5"/>
      <c r="F39" s="5"/>
      <c r="G39" s="5"/>
    </row>
    <row r="40" spans="1:7" ht="10.9" customHeight="1">
      <c r="A40" s="5"/>
      <c r="B40" s="5"/>
      <c r="C40" s="5"/>
      <c r="D40" s="5"/>
      <c r="E40" s="881" t="s">
        <v>701</v>
      </c>
      <c r="F40" s="881"/>
      <c r="G40" s="5"/>
    </row>
    <row r="41" spans="1:7" ht="10.9" customHeight="1">
      <c r="A41" s="5"/>
      <c r="B41" s="5"/>
      <c r="C41" s="5"/>
      <c r="D41" s="5"/>
      <c r="E41" s="5"/>
      <c r="F41" s="5"/>
      <c r="G41" s="5"/>
    </row>
    <row r="42" spans="1:7" ht="10.9" customHeight="1">
      <c r="A42" s="10" t="s">
        <v>702</v>
      </c>
      <c r="B42" s="881" t="s">
        <v>703</v>
      </c>
      <c r="C42" s="881"/>
      <c r="D42" s="881"/>
      <c r="E42" s="881"/>
      <c r="F42" s="881"/>
      <c r="G42" s="5"/>
    </row>
    <row r="43" spans="1:7" ht="12" customHeight="1">
      <c r="A43" s="10" t="s">
        <v>704</v>
      </c>
      <c r="B43" s="875" t="s">
        <v>843</v>
      </c>
      <c r="C43" s="875"/>
      <c r="D43" s="875"/>
      <c r="E43" s="879" t="s">
        <v>706</v>
      </c>
      <c r="F43" s="879"/>
      <c r="G43" s="5"/>
    </row>
    <row r="44" spans="1:7" ht="10.9" customHeight="1">
      <c r="A44" s="10" t="s">
        <v>707</v>
      </c>
      <c r="B44" s="880" t="s">
        <v>708</v>
      </c>
      <c r="C44" s="880"/>
      <c r="D44" s="880"/>
      <c r="E44" s="880"/>
      <c r="F44" s="880"/>
      <c r="G44" s="5"/>
    </row>
  </sheetData>
  <mergeCells count="14">
    <mergeCell ref="E9:F9"/>
    <mergeCell ref="E15:F15"/>
    <mergeCell ref="E18:F18"/>
    <mergeCell ref="B20:F20"/>
    <mergeCell ref="B21:D21"/>
    <mergeCell ref="E21:F21"/>
    <mergeCell ref="B43:D43"/>
    <mergeCell ref="E43:F43"/>
    <mergeCell ref="B44:F44"/>
    <mergeCell ref="B22:F22"/>
    <mergeCell ref="E32:F32"/>
    <mergeCell ref="E37:F37"/>
    <mergeCell ref="E40:F40"/>
    <mergeCell ref="B42:F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tabSelected="1" view="pageBreakPreview" topLeftCell="A30" zoomScaleSheetLayoutView="100" workbookViewId="0">
      <selection sqref="A1:G49"/>
    </sheetView>
  </sheetViews>
  <sheetFormatPr defaultRowHeight="15"/>
  <cols>
    <col min="1" max="1" width="5.28515625" customWidth="1"/>
    <col min="2" max="2" width="12.140625" customWidth="1"/>
    <col min="3" max="3" width="1.85546875" customWidth="1"/>
    <col min="6" max="6" width="27.140625" customWidth="1"/>
    <col min="7" max="7" width="22" customWidth="1"/>
    <col min="10" max="10" width="15.7109375" bestFit="1" customWidth="1"/>
  </cols>
  <sheetData>
    <row r="1" spans="1:7" ht="23.25">
      <c r="A1" s="307"/>
      <c r="B1" s="307"/>
      <c r="C1" s="307"/>
      <c r="D1" s="307"/>
      <c r="E1" s="308" t="s">
        <v>2795</v>
      </c>
      <c r="F1" s="307"/>
      <c r="G1" s="307"/>
    </row>
    <row r="2" spans="1:7" ht="23.25">
      <c r="A2" s="307"/>
      <c r="B2" s="307"/>
      <c r="C2" s="307"/>
      <c r="D2" s="307"/>
      <c r="E2" s="308"/>
      <c r="F2" s="307"/>
      <c r="G2" s="307"/>
    </row>
    <row r="3" spans="1:7">
      <c r="A3" t="s">
        <v>2796</v>
      </c>
      <c r="C3" t="s">
        <v>2797</v>
      </c>
      <c r="D3" t="str">
        <f>RAB!D3</f>
        <v>PEMBANGUNAN JALAN PRODUKSI GABE I</v>
      </c>
    </row>
    <row r="4" spans="1:7">
      <c r="A4" t="str">
        <f>RAB!A4</f>
        <v>Lokasi</v>
      </c>
      <c r="C4" t="s">
        <v>2797</v>
      </c>
      <c r="D4" t="str">
        <f>RAB!D4</f>
        <v>UPT BIAT GABE HUTARAJA, TAPANULI UTARA</v>
      </c>
    </row>
    <row r="5" spans="1:7">
      <c r="A5" t="s">
        <v>2798</v>
      </c>
      <c r="C5" t="s">
        <v>2797</v>
      </c>
      <c r="D5" s="552" t="s">
        <v>2893</v>
      </c>
    </row>
    <row r="6" spans="1:7">
      <c r="D6" s="552" t="s">
        <v>2894</v>
      </c>
    </row>
    <row r="7" spans="1:7">
      <c r="A7" t="s">
        <v>2799</v>
      </c>
      <c r="C7" t="s">
        <v>2797</v>
      </c>
      <c r="D7" s="379">
        <v>2023</v>
      </c>
    </row>
    <row r="8" spans="1:7" ht="15.75" thickBot="1"/>
    <row r="9" spans="1:7" ht="16.5" thickTop="1" thickBot="1">
      <c r="A9" s="296" t="s">
        <v>946</v>
      </c>
      <c r="B9" s="760" t="s">
        <v>947</v>
      </c>
      <c r="C9" s="760"/>
      <c r="D9" s="760"/>
      <c r="E9" s="760"/>
      <c r="F9" s="760"/>
      <c r="G9" s="297" t="s">
        <v>2792</v>
      </c>
    </row>
    <row r="10" spans="1:7" ht="15.75" thickTop="1">
      <c r="A10" s="730" t="str">
        <f>RAB!A11</f>
        <v>A.</v>
      </c>
      <c r="B10" s="553" t="str">
        <f>RAB!B11</f>
        <v>PEKERJAAN PENDAHULUAN</v>
      </c>
      <c r="C10" s="554"/>
      <c r="D10" s="554"/>
      <c r="E10" s="41"/>
      <c r="F10" s="295"/>
      <c r="G10" s="294"/>
    </row>
    <row r="11" spans="1:7">
      <c r="A11" s="719">
        <f>RAB!A12</f>
        <v>1</v>
      </c>
      <c r="B11" s="720" t="str">
        <f>RAB!B12</f>
        <v>Pekerjaan Pengkuran kembali</v>
      </c>
      <c r="C11" s="722"/>
      <c r="D11" s="722"/>
      <c r="E11" s="722"/>
      <c r="F11" s="723"/>
      <c r="G11" s="724">
        <f>RAB!I12</f>
        <v>500000</v>
      </c>
    </row>
    <row r="12" spans="1:7">
      <c r="A12" s="719">
        <f>RAB!A13</f>
        <v>2</v>
      </c>
      <c r="B12" s="720" t="str">
        <f>RAB!B13</f>
        <v>Beban Umum K3</v>
      </c>
      <c r="C12" s="722"/>
      <c r="D12" s="722"/>
      <c r="E12" s="722"/>
      <c r="F12" s="723"/>
      <c r="G12" s="724">
        <f>RAB!I14+RAB!I15+RAB!I16+RAB!I17</f>
        <v>3660000</v>
      </c>
    </row>
    <row r="13" spans="1:7">
      <c r="A13" s="719">
        <f>RAB!A18</f>
        <v>3</v>
      </c>
      <c r="B13" s="720" t="str">
        <f>RAB!B18</f>
        <v>Perancah Alat Bantu Kerja</v>
      </c>
      <c r="C13" s="722"/>
      <c r="D13" s="722"/>
      <c r="E13" s="722"/>
      <c r="F13" s="723"/>
      <c r="G13" s="724">
        <f>RAB!I18</f>
        <v>1500000</v>
      </c>
    </row>
    <row r="14" spans="1:7">
      <c r="A14" s="565"/>
      <c r="B14" s="298"/>
      <c r="C14" s="299"/>
      <c r="D14" s="299"/>
      <c r="E14" s="299"/>
      <c r="F14" s="300"/>
      <c r="G14" s="285"/>
    </row>
    <row r="15" spans="1:7">
      <c r="A15" s="564" t="str">
        <f>RAB!A20</f>
        <v>B.</v>
      </c>
      <c r="B15" s="298" t="str">
        <f>RAB!B20</f>
        <v>PEKERJAAN PONDASI BADAN JALAN/DINDING PENAHAN TANAH</v>
      </c>
      <c r="C15" s="299"/>
      <c r="D15" s="299"/>
      <c r="E15" s="299"/>
      <c r="F15" s="300"/>
      <c r="G15" s="285"/>
    </row>
    <row r="16" spans="1:7">
      <c r="A16" s="721">
        <f>RAB!A21</f>
        <v>1</v>
      </c>
      <c r="B16" s="720" t="str">
        <f>RAB!B21</f>
        <v>Pembersihan, Perataan dan Pengupasan Badan Jalan</v>
      </c>
      <c r="C16" s="722"/>
      <c r="D16" s="722"/>
      <c r="E16" s="722"/>
      <c r="F16" s="723"/>
      <c r="G16" s="724">
        <f>RAB!I21</f>
        <v>6001758</v>
      </c>
    </row>
    <row r="17" spans="1:10">
      <c r="A17" s="721">
        <f>RAB!A22</f>
        <v>2</v>
      </c>
      <c r="B17" s="720" t="str">
        <f>RAB!B22</f>
        <v>Pek. Galian Tanah</v>
      </c>
      <c r="C17" s="722"/>
      <c r="D17" s="722"/>
      <c r="E17" s="722"/>
      <c r="F17" s="723"/>
      <c r="G17" s="724">
        <f>RAB!I22</f>
        <v>4138657.375</v>
      </c>
    </row>
    <row r="18" spans="1:10">
      <c r="A18" s="721">
        <f>RAB!A23</f>
        <v>3</v>
      </c>
      <c r="B18" s="720" t="str">
        <f>RAB!B23</f>
        <v>Pek. Timbunan Yang Didatangkan</v>
      </c>
      <c r="C18" s="722"/>
      <c r="D18" s="722"/>
      <c r="E18" s="722"/>
      <c r="F18" s="723"/>
      <c r="G18" s="724">
        <f>RAB!I23</f>
        <v>7429053.3381999992</v>
      </c>
    </row>
    <row r="19" spans="1:10">
      <c r="A19" s="721">
        <f>RAB!A24</f>
        <v>4</v>
      </c>
      <c r="B19" s="720" t="str">
        <f>RAB!B24</f>
        <v>Pek. Cor Beton</v>
      </c>
      <c r="C19" s="722"/>
      <c r="D19" s="722"/>
      <c r="E19" s="722"/>
      <c r="F19" s="723"/>
      <c r="G19" s="724">
        <f>RAB!I24</f>
        <v>100002189.78399998</v>
      </c>
    </row>
    <row r="20" spans="1:10">
      <c r="A20" s="721">
        <f>RAB!A25</f>
        <v>5</v>
      </c>
      <c r="B20" s="720" t="str">
        <f>RAB!B25</f>
        <v>Bekisting</v>
      </c>
      <c r="C20" s="722"/>
      <c r="D20" s="722"/>
      <c r="E20" s="722"/>
      <c r="F20" s="723"/>
      <c r="G20" s="724">
        <f>RAB!I25</f>
        <v>25718257.152000003</v>
      </c>
    </row>
    <row r="21" spans="1:10">
      <c r="A21" s="564"/>
      <c r="B21" s="298"/>
      <c r="C21" s="299"/>
      <c r="D21" s="299"/>
      <c r="E21" s="299"/>
      <c r="F21" s="300"/>
      <c r="G21" s="285"/>
    </row>
    <row r="22" spans="1:10">
      <c r="A22" s="564" t="str">
        <f>RAB!A27</f>
        <v>C.</v>
      </c>
      <c r="B22" s="298" t="str">
        <f>RAB!B27</f>
        <v>PEKERJAAN BADAN JALAN</v>
      </c>
      <c r="C22" s="299"/>
      <c r="D22" s="299"/>
      <c r="E22" s="299"/>
      <c r="F22" s="300"/>
      <c r="G22" s="285"/>
    </row>
    <row r="23" spans="1:10">
      <c r="A23" s="725">
        <f>RAB!A28</f>
        <v>1</v>
      </c>
      <c r="B23" s="720" t="str">
        <f>RAB!B28</f>
        <v>Cor Beton Badan Jalan</v>
      </c>
      <c r="C23" s="722"/>
      <c r="D23" s="722"/>
      <c r="E23" s="722"/>
      <c r="F23" s="723"/>
      <c r="G23" s="724">
        <f>RAB!I28</f>
        <v>171747458.29500002</v>
      </c>
    </row>
    <row r="24" spans="1:10">
      <c r="A24" s="725">
        <f>RAB!A29</f>
        <v>2</v>
      </c>
      <c r="B24" s="720" t="str">
        <f>RAB!B29</f>
        <v>Pembesian Wiremesh M8 Type A</v>
      </c>
      <c r="C24" s="722"/>
      <c r="D24" s="722"/>
      <c r="E24" s="722"/>
      <c r="F24" s="723"/>
      <c r="G24" s="724">
        <f>RAB!I29</f>
        <v>84290807.030240729</v>
      </c>
    </row>
    <row r="25" spans="1:10">
      <c r="A25" s="725">
        <f>RAB!A30</f>
        <v>3</v>
      </c>
      <c r="B25" s="720" t="str">
        <f>RAB!B30</f>
        <v>Bekisting</v>
      </c>
      <c r="C25" s="722"/>
      <c r="D25" s="722"/>
      <c r="E25" s="722"/>
      <c r="F25" s="723"/>
      <c r="G25" s="724">
        <f>RAB!I30</f>
        <v>4852565.0640000002</v>
      </c>
    </row>
    <row r="26" spans="1:10" ht="15.75" thickBot="1">
      <c r="A26" s="411"/>
      <c r="B26" s="412"/>
      <c r="C26" s="413"/>
      <c r="D26" s="413"/>
      <c r="E26" s="413"/>
      <c r="F26" s="414"/>
      <c r="G26" s="415"/>
    </row>
    <row r="27" spans="1:10" ht="15.75" thickTop="1">
      <c r="A27" s="301"/>
      <c r="B27" s="302"/>
      <c r="C27" s="302"/>
      <c r="D27" s="302"/>
      <c r="E27" s="302"/>
      <c r="F27" s="302" t="s">
        <v>2788</v>
      </c>
      <c r="G27" s="304">
        <f>SUM(G11:G26)</f>
        <v>409840746.03844076</v>
      </c>
    </row>
    <row r="28" spans="1:10">
      <c r="A28" s="287"/>
      <c r="B28" s="286"/>
      <c r="C28" s="286"/>
      <c r="D28" s="286"/>
      <c r="E28" s="286"/>
      <c r="F28" s="286" t="s">
        <v>2850</v>
      </c>
      <c r="G28" s="305">
        <f>G27*0.11</f>
        <v>45082482.064228483</v>
      </c>
    </row>
    <row r="29" spans="1:10">
      <c r="A29" s="287"/>
      <c r="B29" s="286"/>
      <c r="C29" s="286"/>
      <c r="D29" s="286"/>
      <c r="E29" s="286"/>
      <c r="F29" s="286" t="s">
        <v>2783</v>
      </c>
      <c r="G29" s="305">
        <f>SUM(G27:G28)</f>
        <v>454923228.10266924</v>
      </c>
    </row>
    <row r="30" spans="1:10">
      <c r="A30" s="287"/>
      <c r="B30" s="286"/>
      <c r="C30" s="286"/>
      <c r="D30" s="286"/>
      <c r="E30" s="286"/>
      <c r="F30" s="303" t="s">
        <v>2794</v>
      </c>
      <c r="G30" s="306">
        <f>ROUNDDOWN(G29,-3)</f>
        <v>454923000</v>
      </c>
      <c r="J30" s="378">
        <v>455000000</v>
      </c>
    </row>
    <row r="31" spans="1:10">
      <c r="A31" s="288"/>
      <c r="B31" s="554" t="s">
        <v>2896</v>
      </c>
      <c r="C31" s="41"/>
      <c r="D31" s="41"/>
      <c r="E31" s="41"/>
      <c r="F31" s="41"/>
      <c r="G31" s="293"/>
      <c r="J31" s="563">
        <f>G30-J30</f>
        <v>-77000</v>
      </c>
    </row>
    <row r="32" spans="1:10" ht="22.5" customHeight="1" thickBot="1">
      <c r="A32" s="762" t="s">
        <v>3054</v>
      </c>
      <c r="B32" s="763"/>
      <c r="C32" s="763"/>
      <c r="D32" s="763"/>
      <c r="E32" s="763"/>
      <c r="F32" s="763"/>
      <c r="G32" s="764"/>
    </row>
    <row r="33" spans="6:7" ht="15.75" thickTop="1"/>
    <row r="34" spans="6:7">
      <c r="F34" s="761" t="s">
        <v>2805</v>
      </c>
      <c r="G34" s="761"/>
    </row>
  </sheetData>
  <mergeCells count="3">
    <mergeCell ref="B9:F9"/>
    <mergeCell ref="F34:G34"/>
    <mergeCell ref="A32:G32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A1:G43"/>
  <sheetViews>
    <sheetView topLeftCell="A28" workbookViewId="0">
      <selection sqref="A1:G43"/>
    </sheetView>
  </sheetViews>
  <sheetFormatPr defaultRowHeight="15"/>
  <cols>
    <col min="1" max="1" width="5.28515625" customWidth="1"/>
    <col min="2" max="2" width="21" customWidth="1"/>
    <col min="3" max="3" width="8.42578125" customWidth="1"/>
    <col min="4" max="4" width="11.28515625" customWidth="1"/>
    <col min="5" max="5" width="14.7109375" customWidth="1"/>
    <col min="6" max="6" width="14.42578125" customWidth="1"/>
    <col min="7" max="7" width="16.7109375" customWidth="1"/>
  </cols>
  <sheetData>
    <row r="1" spans="1:7">
      <c r="A1" s="64" t="s">
        <v>2106</v>
      </c>
    </row>
    <row r="3" spans="1:7" ht="31.5" customHeight="1">
      <c r="A3" s="9" t="s">
        <v>946</v>
      </c>
      <c r="B3" s="19" t="s">
        <v>947</v>
      </c>
      <c r="C3" s="9" t="s">
        <v>948</v>
      </c>
      <c r="D3" s="9" t="s">
        <v>949</v>
      </c>
      <c r="E3" s="9" t="s">
        <v>950</v>
      </c>
      <c r="F3" s="8" t="s">
        <v>669</v>
      </c>
      <c r="G3" s="8" t="s">
        <v>670</v>
      </c>
    </row>
    <row r="4" spans="1:7" ht="10.9" customHeight="1">
      <c r="A4" s="10" t="s">
        <v>671</v>
      </c>
      <c r="B4" s="10" t="s">
        <v>672</v>
      </c>
      <c r="C4" s="5"/>
      <c r="D4" s="5"/>
      <c r="E4" s="5"/>
      <c r="F4" s="5"/>
      <c r="G4" s="5"/>
    </row>
    <row r="5" spans="1:7" ht="12.4" customHeight="1">
      <c r="A5" s="5"/>
      <c r="B5" s="10" t="s">
        <v>673</v>
      </c>
      <c r="C5" s="10" t="s">
        <v>674</v>
      </c>
      <c r="D5" s="11" t="s">
        <v>675</v>
      </c>
      <c r="E5" s="11" t="s">
        <v>712</v>
      </c>
      <c r="F5" s="5"/>
      <c r="G5" s="5"/>
    </row>
    <row r="6" spans="1:7" ht="12.4" customHeight="1">
      <c r="A6" s="5"/>
      <c r="B6" s="10" t="s">
        <v>792</v>
      </c>
      <c r="C6" s="10" t="s">
        <v>678</v>
      </c>
      <c r="D6" s="11" t="s">
        <v>675</v>
      </c>
      <c r="E6" s="11" t="s">
        <v>729</v>
      </c>
      <c r="F6" s="5"/>
      <c r="G6" s="5"/>
    </row>
    <row r="7" spans="1:7" ht="12.4" customHeight="1">
      <c r="A7" s="5"/>
      <c r="B7" s="10" t="s">
        <v>680</v>
      </c>
      <c r="C7" s="10" t="s">
        <v>681</v>
      </c>
      <c r="D7" s="11" t="s">
        <v>675</v>
      </c>
      <c r="E7" s="11" t="s">
        <v>761</v>
      </c>
      <c r="F7" s="5"/>
      <c r="G7" s="5"/>
    </row>
    <row r="8" spans="1:7" ht="12.4" customHeight="1">
      <c r="A8" s="5"/>
      <c r="B8" s="10" t="s">
        <v>683</v>
      </c>
      <c r="C8" s="10" t="s">
        <v>684</v>
      </c>
      <c r="D8" s="11" t="s">
        <v>675</v>
      </c>
      <c r="E8" s="11" t="s">
        <v>789</v>
      </c>
      <c r="F8" s="5"/>
      <c r="G8" s="5"/>
    </row>
    <row r="9" spans="1:7" ht="10.9" customHeight="1">
      <c r="A9" s="5"/>
      <c r="B9" s="5"/>
      <c r="C9" s="5"/>
      <c r="D9" s="5"/>
      <c r="E9" s="881" t="s">
        <v>685</v>
      </c>
      <c r="F9" s="881"/>
      <c r="G9" s="5"/>
    </row>
    <row r="10" spans="1:7" ht="10.9" customHeight="1">
      <c r="A10" s="10" t="s">
        <v>686</v>
      </c>
      <c r="B10" s="10" t="s">
        <v>687</v>
      </c>
      <c r="C10" s="5"/>
      <c r="D10" s="5"/>
      <c r="E10" s="5"/>
      <c r="F10" s="5"/>
      <c r="G10" s="5"/>
    </row>
    <row r="11" spans="1:7" ht="12.4" customHeight="1">
      <c r="A11" s="5"/>
      <c r="B11" s="10" t="s">
        <v>1000</v>
      </c>
      <c r="C11" s="5"/>
      <c r="D11" s="11" t="s">
        <v>692</v>
      </c>
      <c r="E11" s="10" t="s">
        <v>732</v>
      </c>
      <c r="F11" s="5"/>
      <c r="G11" s="5"/>
    </row>
    <row r="12" spans="1:7" ht="12.4" customHeight="1">
      <c r="A12" s="5"/>
      <c r="B12" s="10" t="s">
        <v>726</v>
      </c>
      <c r="C12" s="5"/>
      <c r="D12" s="11" t="s">
        <v>690</v>
      </c>
      <c r="E12" s="10" t="s">
        <v>999</v>
      </c>
      <c r="F12" s="5"/>
      <c r="G12" s="5"/>
    </row>
    <row r="13" spans="1:7" ht="12.4" customHeight="1">
      <c r="A13" s="5"/>
      <c r="B13" s="10" t="s">
        <v>787</v>
      </c>
      <c r="C13" s="5"/>
      <c r="D13" s="11" t="s">
        <v>692</v>
      </c>
      <c r="E13" s="11" t="s">
        <v>820</v>
      </c>
      <c r="F13" s="5"/>
      <c r="G13" s="5"/>
    </row>
    <row r="14" spans="1:7" ht="10.9" customHeight="1">
      <c r="A14" s="5"/>
      <c r="B14" s="5"/>
      <c r="C14" s="5"/>
      <c r="D14" s="5"/>
      <c r="E14" s="881" t="s">
        <v>698</v>
      </c>
      <c r="F14" s="881"/>
      <c r="G14" s="5"/>
    </row>
    <row r="15" spans="1:7" ht="10.9" customHeight="1">
      <c r="A15" s="10" t="s">
        <v>699</v>
      </c>
      <c r="B15" s="10" t="s">
        <v>700</v>
      </c>
      <c r="C15" s="5"/>
      <c r="D15" s="5"/>
      <c r="E15" s="5"/>
      <c r="F15" s="5"/>
      <c r="G15" s="5"/>
    </row>
    <row r="16" spans="1:7" ht="10.9" customHeight="1">
      <c r="A16" s="5"/>
      <c r="B16" s="5"/>
      <c r="C16" s="5"/>
      <c r="D16" s="5"/>
      <c r="E16" s="5"/>
      <c r="F16" s="5"/>
      <c r="G16" s="5"/>
    </row>
    <row r="17" spans="1:7" ht="10.9" customHeight="1">
      <c r="A17" s="5"/>
      <c r="B17" s="5"/>
      <c r="C17" s="5"/>
      <c r="D17" s="5"/>
      <c r="E17" s="881" t="s">
        <v>701</v>
      </c>
      <c r="F17" s="881"/>
      <c r="G17" s="5"/>
    </row>
    <row r="18" spans="1:7" ht="10.9" customHeight="1">
      <c r="A18" s="5"/>
      <c r="B18" s="5"/>
      <c r="C18" s="5"/>
      <c r="D18" s="5"/>
      <c r="E18" s="5"/>
      <c r="F18" s="5"/>
      <c r="G18" s="5"/>
    </row>
    <row r="19" spans="1:7" ht="10.9" customHeight="1">
      <c r="A19" s="10" t="s">
        <v>702</v>
      </c>
      <c r="B19" s="881" t="s">
        <v>703</v>
      </c>
      <c r="C19" s="881"/>
      <c r="D19" s="881"/>
      <c r="E19" s="881"/>
      <c r="F19" s="881"/>
      <c r="G19" s="5"/>
    </row>
    <row r="20" spans="1:7" ht="12" customHeight="1">
      <c r="A20" s="10" t="s">
        <v>704</v>
      </c>
      <c r="B20" s="875" t="s">
        <v>843</v>
      </c>
      <c r="C20" s="875"/>
      <c r="D20" s="875"/>
      <c r="E20" s="879" t="s">
        <v>706</v>
      </c>
      <c r="F20" s="879"/>
      <c r="G20" s="5"/>
    </row>
    <row r="21" spans="1:7" ht="10.9" customHeight="1">
      <c r="A21" s="10" t="s">
        <v>707</v>
      </c>
      <c r="B21" s="880" t="s">
        <v>708</v>
      </c>
      <c r="C21" s="880"/>
      <c r="D21" s="880"/>
      <c r="E21" s="880"/>
      <c r="F21" s="880"/>
      <c r="G21" s="5"/>
    </row>
    <row r="22" spans="1:7" ht="10.9" customHeight="1">
      <c r="A22" s="29"/>
      <c r="B22" s="32"/>
      <c r="C22" s="32"/>
      <c r="D22" s="32"/>
      <c r="E22" s="32"/>
      <c r="F22" s="32"/>
      <c r="G22" s="28"/>
    </row>
    <row r="23" spans="1:7" ht="10.9" customHeight="1">
      <c r="A23" s="71" t="s">
        <v>2107</v>
      </c>
      <c r="B23" s="32"/>
      <c r="C23" s="32"/>
      <c r="D23" s="32"/>
      <c r="E23" s="32"/>
      <c r="F23" s="32"/>
      <c r="G23" s="28"/>
    </row>
    <row r="24" spans="1:7" ht="10.9" customHeight="1">
      <c r="A24" s="64"/>
      <c r="B24" s="32"/>
      <c r="C24" s="32"/>
      <c r="D24" s="32"/>
      <c r="E24" s="32"/>
      <c r="F24" s="32"/>
      <c r="G24" s="28"/>
    </row>
    <row r="25" spans="1:7" ht="31.5" customHeight="1">
      <c r="A25" s="9" t="s">
        <v>946</v>
      </c>
      <c r="B25" s="19" t="s">
        <v>947</v>
      </c>
      <c r="C25" s="9" t="s">
        <v>948</v>
      </c>
      <c r="D25" s="9" t="s">
        <v>949</v>
      </c>
      <c r="E25" s="9" t="s">
        <v>950</v>
      </c>
      <c r="F25" s="8" t="s">
        <v>669</v>
      </c>
      <c r="G25" s="8" t="s">
        <v>670</v>
      </c>
    </row>
    <row r="26" spans="1:7" ht="10.9" customHeight="1">
      <c r="A26" s="10" t="s">
        <v>671</v>
      </c>
      <c r="B26" s="10" t="s">
        <v>672</v>
      </c>
      <c r="C26" s="5"/>
      <c r="D26" s="5"/>
      <c r="E26" s="5"/>
      <c r="F26" s="5"/>
      <c r="G26" s="5"/>
    </row>
    <row r="27" spans="1:7" ht="12.4" customHeight="1">
      <c r="A27" s="5"/>
      <c r="B27" s="10" t="s">
        <v>673</v>
      </c>
      <c r="C27" s="10" t="s">
        <v>674</v>
      </c>
      <c r="D27" s="11" t="s">
        <v>675</v>
      </c>
      <c r="E27" s="11" t="s">
        <v>712</v>
      </c>
      <c r="F27" s="5"/>
      <c r="G27" s="5"/>
    </row>
    <row r="28" spans="1:7" ht="12.4" customHeight="1">
      <c r="A28" s="5"/>
      <c r="B28" s="10" t="s">
        <v>792</v>
      </c>
      <c r="C28" s="10" t="s">
        <v>678</v>
      </c>
      <c r="D28" s="11" t="s">
        <v>675</v>
      </c>
      <c r="E28" s="11" t="s">
        <v>728</v>
      </c>
      <c r="F28" s="5"/>
      <c r="G28" s="5"/>
    </row>
    <row r="29" spans="1:7" ht="12.4" customHeight="1">
      <c r="A29" s="5"/>
      <c r="B29" s="10" t="s">
        <v>680</v>
      </c>
      <c r="C29" s="10" t="s">
        <v>681</v>
      </c>
      <c r="D29" s="11" t="s">
        <v>675</v>
      </c>
      <c r="E29" s="11" t="s">
        <v>789</v>
      </c>
      <c r="F29" s="5"/>
      <c r="G29" s="5"/>
    </row>
    <row r="30" spans="1:7" ht="12.4" customHeight="1">
      <c r="A30" s="5"/>
      <c r="B30" s="10" t="s">
        <v>683</v>
      </c>
      <c r="C30" s="10" t="s">
        <v>684</v>
      </c>
      <c r="D30" s="11" t="s">
        <v>675</v>
      </c>
      <c r="E30" s="11" t="s">
        <v>789</v>
      </c>
      <c r="F30" s="5"/>
      <c r="G30" s="5"/>
    </row>
    <row r="31" spans="1:7" ht="10.9" customHeight="1">
      <c r="A31" s="5"/>
      <c r="B31" s="5"/>
      <c r="C31" s="5"/>
      <c r="D31" s="5"/>
      <c r="E31" s="881" t="s">
        <v>685</v>
      </c>
      <c r="F31" s="881"/>
      <c r="G31" s="5"/>
    </row>
    <row r="32" spans="1:7" ht="10.9" customHeight="1">
      <c r="A32" s="10" t="s">
        <v>686</v>
      </c>
      <c r="B32" s="10" t="s">
        <v>687</v>
      </c>
      <c r="C32" s="5"/>
      <c r="D32" s="5"/>
      <c r="E32" s="5"/>
      <c r="F32" s="5"/>
      <c r="G32" s="5"/>
    </row>
    <row r="33" spans="1:7" ht="12.4" customHeight="1">
      <c r="A33" s="5"/>
      <c r="B33" s="10" t="s">
        <v>998</v>
      </c>
      <c r="C33" s="5"/>
      <c r="D33" s="11" t="s">
        <v>692</v>
      </c>
      <c r="E33" s="10" t="s">
        <v>968</v>
      </c>
      <c r="F33" s="5"/>
      <c r="G33" s="5"/>
    </row>
    <row r="34" spans="1:7" ht="12.4" customHeight="1">
      <c r="A34" s="5"/>
      <c r="B34" s="10" t="s">
        <v>726</v>
      </c>
      <c r="C34" s="5"/>
      <c r="D34" s="11" t="s">
        <v>690</v>
      </c>
      <c r="E34" s="10" t="s">
        <v>1001</v>
      </c>
      <c r="F34" s="5"/>
      <c r="G34" s="5"/>
    </row>
    <row r="35" spans="1:7" ht="12.4" customHeight="1">
      <c r="A35" s="5"/>
      <c r="B35" s="10" t="s">
        <v>787</v>
      </c>
      <c r="C35" s="5"/>
      <c r="D35" s="11" t="s">
        <v>692</v>
      </c>
      <c r="E35" s="11" t="s">
        <v>778</v>
      </c>
      <c r="F35" s="5"/>
      <c r="G35" s="5"/>
    </row>
    <row r="36" spans="1:7" ht="10.9" customHeight="1">
      <c r="A36" s="5"/>
      <c r="B36" s="5"/>
      <c r="C36" s="5"/>
      <c r="D36" s="5"/>
      <c r="E36" s="881" t="s">
        <v>698</v>
      </c>
      <c r="F36" s="881"/>
      <c r="G36" s="5"/>
    </row>
    <row r="37" spans="1:7" ht="10.9" customHeight="1">
      <c r="A37" s="10" t="s">
        <v>699</v>
      </c>
      <c r="B37" s="10" t="s">
        <v>700</v>
      </c>
      <c r="C37" s="5"/>
      <c r="D37" s="5"/>
      <c r="E37" s="5"/>
      <c r="F37" s="5"/>
      <c r="G37" s="5"/>
    </row>
    <row r="38" spans="1:7" ht="10.9" customHeight="1">
      <c r="A38" s="5"/>
      <c r="B38" s="5"/>
      <c r="C38" s="5"/>
      <c r="D38" s="5"/>
      <c r="E38" s="5"/>
      <c r="F38" s="5"/>
      <c r="G38" s="5"/>
    </row>
    <row r="39" spans="1:7" ht="10.9" customHeight="1">
      <c r="A39" s="5"/>
      <c r="B39" s="5"/>
      <c r="C39" s="5"/>
      <c r="D39" s="5"/>
      <c r="E39" s="881" t="s">
        <v>701</v>
      </c>
      <c r="F39" s="881"/>
      <c r="G39" s="5"/>
    </row>
    <row r="40" spans="1:7" ht="10.9" customHeight="1">
      <c r="A40" s="5"/>
      <c r="B40" s="5"/>
      <c r="C40" s="5"/>
      <c r="D40" s="5"/>
      <c r="E40" s="5"/>
      <c r="F40" s="5"/>
      <c r="G40" s="5"/>
    </row>
    <row r="41" spans="1:7" ht="10.9" customHeight="1">
      <c r="A41" s="10" t="s">
        <v>702</v>
      </c>
      <c r="B41" s="881" t="s">
        <v>703</v>
      </c>
      <c r="C41" s="881"/>
      <c r="D41" s="881"/>
      <c r="E41" s="881"/>
      <c r="F41" s="881"/>
      <c r="G41" s="5"/>
    </row>
    <row r="42" spans="1:7" ht="12" customHeight="1">
      <c r="A42" s="10" t="s">
        <v>704</v>
      </c>
      <c r="B42" s="875" t="s">
        <v>843</v>
      </c>
      <c r="C42" s="875"/>
      <c r="D42" s="875"/>
      <c r="E42" s="879" t="s">
        <v>706</v>
      </c>
      <c r="F42" s="879"/>
      <c r="G42" s="5"/>
    </row>
    <row r="43" spans="1:7" ht="10.9" customHeight="1">
      <c r="A43" s="10" t="s">
        <v>707</v>
      </c>
      <c r="B43" s="880" t="s">
        <v>708</v>
      </c>
      <c r="C43" s="880"/>
      <c r="D43" s="880"/>
      <c r="E43" s="880"/>
      <c r="F43" s="880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">
    <tabColor rgb="FFFF0000"/>
  </sheetPr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9" t="s">
        <v>2108</v>
      </c>
    </row>
    <row r="2" spans="1:7">
      <c r="A2" s="70"/>
    </row>
    <row r="3" spans="1:7">
      <c r="A3" s="64" t="s">
        <v>2109</v>
      </c>
    </row>
    <row r="5" spans="1:7" ht="35.1" customHeight="1">
      <c r="A5" s="18" t="s">
        <v>946</v>
      </c>
      <c r="B5" s="1" t="s">
        <v>1002</v>
      </c>
      <c r="C5" s="18" t="s">
        <v>948</v>
      </c>
      <c r="D5" s="18" t="s">
        <v>949</v>
      </c>
      <c r="E5" s="18" t="s">
        <v>950</v>
      </c>
      <c r="F5" s="7" t="s">
        <v>752</v>
      </c>
      <c r="G5" s="7" t="s">
        <v>753</v>
      </c>
    </row>
    <row r="6" spans="1:7" ht="12" customHeight="1">
      <c r="A6" s="3" t="s">
        <v>671</v>
      </c>
      <c r="B6" s="3" t="s">
        <v>672</v>
      </c>
      <c r="C6" s="5"/>
      <c r="D6" s="5"/>
      <c r="E6" s="5"/>
      <c r="F6" s="5"/>
      <c r="G6" s="5"/>
    </row>
    <row r="7" spans="1:7" ht="15" customHeight="1">
      <c r="A7" s="5"/>
      <c r="B7" s="13" t="s">
        <v>673</v>
      </c>
      <c r="C7" s="3" t="s">
        <v>674</v>
      </c>
      <c r="D7" s="12" t="s">
        <v>675</v>
      </c>
      <c r="E7" s="13" t="s">
        <v>712</v>
      </c>
      <c r="F7" s="5"/>
      <c r="G7" s="5"/>
    </row>
    <row r="8" spans="1:7" ht="15.2" customHeight="1">
      <c r="A8" s="5"/>
      <c r="B8" s="13" t="s">
        <v>792</v>
      </c>
      <c r="C8" s="3" t="s">
        <v>681</v>
      </c>
      <c r="D8" s="12" t="s">
        <v>675</v>
      </c>
      <c r="E8" s="13" t="s">
        <v>728</v>
      </c>
      <c r="F8" s="5"/>
      <c r="G8" s="5"/>
    </row>
    <row r="9" spans="1:7" ht="15" customHeight="1">
      <c r="A9" s="5"/>
      <c r="B9" s="13" t="s">
        <v>680</v>
      </c>
      <c r="C9" s="3" t="s">
        <v>681</v>
      </c>
      <c r="D9" s="12" t="s">
        <v>675</v>
      </c>
      <c r="E9" s="13" t="s">
        <v>789</v>
      </c>
      <c r="F9" s="5"/>
      <c r="G9" s="5"/>
    </row>
    <row r="10" spans="1:7" ht="15" customHeight="1">
      <c r="A10" s="5"/>
      <c r="B10" s="13" t="s">
        <v>683</v>
      </c>
      <c r="C10" s="3" t="s">
        <v>684</v>
      </c>
      <c r="D10" s="12" t="s">
        <v>675</v>
      </c>
      <c r="E10" s="13" t="s">
        <v>789</v>
      </c>
      <c r="F10" s="5"/>
      <c r="G10" s="5"/>
    </row>
    <row r="11" spans="1:7" ht="12" customHeight="1">
      <c r="A11" s="5"/>
      <c r="B11" s="5"/>
      <c r="C11" s="5"/>
      <c r="D11" s="5"/>
      <c r="E11" s="878" t="s">
        <v>685</v>
      </c>
      <c r="F11" s="878"/>
      <c r="G11" s="5"/>
    </row>
    <row r="12" spans="1:7" ht="12" customHeight="1">
      <c r="A12" s="3" t="s">
        <v>686</v>
      </c>
      <c r="B12" s="3" t="s">
        <v>687</v>
      </c>
      <c r="C12" s="5"/>
      <c r="D12" s="5"/>
      <c r="E12" s="5"/>
      <c r="F12" s="5"/>
      <c r="G12" s="5"/>
    </row>
    <row r="13" spans="1:7" ht="15.2" customHeight="1">
      <c r="A13" s="5"/>
      <c r="B13" s="3" t="s">
        <v>1003</v>
      </c>
      <c r="C13" s="5"/>
      <c r="D13" s="12" t="s">
        <v>690</v>
      </c>
      <c r="E13" s="13" t="s">
        <v>1004</v>
      </c>
      <c r="F13" s="5"/>
      <c r="G13" s="5"/>
    </row>
    <row r="14" spans="1:7" ht="15" customHeight="1">
      <c r="A14" s="5"/>
      <c r="B14" s="3" t="s">
        <v>1005</v>
      </c>
      <c r="C14" s="5"/>
      <c r="D14" s="11" t="s">
        <v>692</v>
      </c>
      <c r="E14" s="13" t="s">
        <v>987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3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3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3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3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12" customHeight="1">
      <c r="A24" s="64" t="s">
        <v>2110</v>
      </c>
      <c r="B24" s="30"/>
      <c r="C24" s="30"/>
      <c r="D24" s="30"/>
      <c r="E24" s="30"/>
      <c r="F24" s="30"/>
      <c r="G24" s="28"/>
    </row>
    <row r="25" spans="1:7" ht="12" customHeight="1">
      <c r="A25" s="26"/>
      <c r="B25" s="30"/>
      <c r="C25" s="30"/>
      <c r="D25" s="30"/>
      <c r="E25" s="30"/>
      <c r="F25" s="30"/>
      <c r="G25" s="28"/>
    </row>
    <row r="26" spans="1:7" ht="35.1" customHeight="1">
      <c r="A26" s="18" t="s">
        <v>946</v>
      </c>
      <c r="B26" s="1" t="s">
        <v>947</v>
      </c>
      <c r="C26" s="18" t="s">
        <v>948</v>
      </c>
      <c r="D26" s="18" t="s">
        <v>949</v>
      </c>
      <c r="E26" s="18" t="s">
        <v>950</v>
      </c>
      <c r="F26" s="7" t="s">
        <v>752</v>
      </c>
      <c r="G26" s="7" t="s">
        <v>753</v>
      </c>
    </row>
    <row r="27" spans="1:7" ht="12" customHeight="1">
      <c r="A27" s="3" t="s">
        <v>671</v>
      </c>
      <c r="B27" s="3" t="s">
        <v>672</v>
      </c>
      <c r="C27" s="5"/>
      <c r="D27" s="5"/>
      <c r="E27" s="5"/>
      <c r="F27" s="5"/>
      <c r="G27" s="5"/>
    </row>
    <row r="28" spans="1:7" ht="15" customHeight="1">
      <c r="A28" s="5"/>
      <c r="B28" s="13" t="s">
        <v>673</v>
      </c>
      <c r="C28" s="3" t="s">
        <v>674</v>
      </c>
      <c r="D28" s="12" t="s">
        <v>675</v>
      </c>
      <c r="E28" s="13" t="s">
        <v>712</v>
      </c>
      <c r="F28" s="5"/>
      <c r="G28" s="5"/>
    </row>
    <row r="29" spans="1:7" ht="15" customHeight="1">
      <c r="A29" s="5"/>
      <c r="B29" s="13" t="s">
        <v>792</v>
      </c>
      <c r="C29" s="3" t="s">
        <v>681</v>
      </c>
      <c r="D29" s="12" t="s">
        <v>675</v>
      </c>
      <c r="E29" s="13" t="s">
        <v>728</v>
      </c>
      <c r="F29" s="5"/>
      <c r="G29" s="5"/>
    </row>
    <row r="30" spans="1:7" ht="15.2" customHeight="1">
      <c r="A30" s="5"/>
      <c r="B30" s="13" t="s">
        <v>680</v>
      </c>
      <c r="C30" s="3" t="s">
        <v>681</v>
      </c>
      <c r="D30" s="12" t="s">
        <v>675</v>
      </c>
      <c r="E30" s="13" t="s">
        <v>789</v>
      </c>
      <c r="F30" s="5"/>
      <c r="G30" s="5"/>
    </row>
    <row r="31" spans="1:7" ht="15" customHeight="1">
      <c r="A31" s="5"/>
      <c r="B31" s="13" t="s">
        <v>683</v>
      </c>
      <c r="C31" s="3" t="s">
        <v>684</v>
      </c>
      <c r="D31" s="12" t="s">
        <v>675</v>
      </c>
      <c r="E31" s="13" t="s">
        <v>789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3" t="s">
        <v>686</v>
      </c>
      <c r="B33" s="3" t="s">
        <v>687</v>
      </c>
      <c r="C33" s="5"/>
      <c r="D33" s="5"/>
      <c r="E33" s="5"/>
      <c r="F33" s="5"/>
      <c r="G33" s="5"/>
    </row>
    <row r="34" spans="1:7" ht="15" customHeight="1">
      <c r="A34" s="5"/>
      <c r="B34" s="3" t="s">
        <v>1003</v>
      </c>
      <c r="C34" s="5"/>
      <c r="D34" s="12" t="s">
        <v>690</v>
      </c>
      <c r="E34" s="13" t="s">
        <v>1006</v>
      </c>
      <c r="F34" s="5"/>
      <c r="G34" s="5"/>
    </row>
    <row r="35" spans="1:7" ht="15.2" customHeight="1">
      <c r="A35" s="5"/>
      <c r="B35" s="3" t="s">
        <v>1005</v>
      </c>
      <c r="C35" s="5"/>
      <c r="D35" s="11" t="s">
        <v>692</v>
      </c>
      <c r="E35" s="13" t="s">
        <v>682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3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8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3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3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3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11:F11"/>
    <mergeCell ref="E15:F15"/>
    <mergeCell ref="E18:F18"/>
    <mergeCell ref="B20:F20"/>
    <mergeCell ref="B21:D21"/>
    <mergeCell ref="E21:F21"/>
    <mergeCell ref="B42:D42"/>
    <mergeCell ref="E42:F42"/>
    <mergeCell ref="B43:F43"/>
    <mergeCell ref="B22:F22"/>
    <mergeCell ref="E32:F32"/>
    <mergeCell ref="E36:F36"/>
    <mergeCell ref="E39:F39"/>
    <mergeCell ref="B41:F4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4"/>
  <dimension ref="A1:G41"/>
  <sheetViews>
    <sheetView topLeftCell="A28" workbookViewId="0">
      <selection sqref="A1:G41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2111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" customHeight="1">
      <c r="A5" s="5"/>
      <c r="B5" s="13" t="s">
        <v>673</v>
      </c>
      <c r="C5" s="3" t="s">
        <v>674</v>
      </c>
      <c r="D5" s="12" t="s">
        <v>675</v>
      </c>
      <c r="E5" s="13" t="s">
        <v>712</v>
      </c>
      <c r="F5" s="5"/>
      <c r="G5" s="5"/>
    </row>
    <row r="6" spans="1:7" ht="15.2" customHeight="1">
      <c r="A6" s="5"/>
      <c r="B6" s="13" t="s">
        <v>792</v>
      </c>
      <c r="C6" s="3" t="s">
        <v>681</v>
      </c>
      <c r="D6" s="12" t="s">
        <v>675</v>
      </c>
      <c r="E6" s="13" t="s">
        <v>728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13" t="s">
        <v>789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13" t="s">
        <v>789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1003</v>
      </c>
      <c r="C11" s="5"/>
      <c r="D11" s="12" t="s">
        <v>690</v>
      </c>
      <c r="E11" s="13" t="s">
        <v>1007</v>
      </c>
      <c r="F11" s="5"/>
      <c r="G11" s="5"/>
    </row>
    <row r="12" spans="1:7" ht="15" customHeight="1">
      <c r="A12" s="5"/>
      <c r="B12" s="3" t="s">
        <v>1005</v>
      </c>
      <c r="C12" s="5"/>
      <c r="D12" s="11" t="s">
        <v>692</v>
      </c>
      <c r="E12" s="13" t="s">
        <v>1008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5.75" customHeight="1">
      <c r="A22" s="64" t="s">
        <v>2112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18" t="s">
        <v>946</v>
      </c>
      <c r="B24" s="1" t="s">
        <v>947</v>
      </c>
      <c r="C24" s="18" t="s">
        <v>948</v>
      </c>
      <c r="D24" s="18" t="s">
        <v>949</v>
      </c>
      <c r="E24" s="18" t="s">
        <v>950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5.2" customHeight="1">
      <c r="A26" s="5"/>
      <c r="B26" s="13" t="s">
        <v>673</v>
      </c>
      <c r="C26" s="3" t="s">
        <v>674</v>
      </c>
      <c r="D26" s="12" t="s">
        <v>675</v>
      </c>
      <c r="E26" s="13" t="s">
        <v>712</v>
      </c>
      <c r="F26" s="5"/>
      <c r="G26" s="5"/>
    </row>
    <row r="27" spans="1:7" ht="15" customHeight="1">
      <c r="A27" s="5"/>
      <c r="B27" s="13" t="s">
        <v>792</v>
      </c>
      <c r="C27" s="3" t="s">
        <v>681</v>
      </c>
      <c r="D27" s="12" t="s">
        <v>675</v>
      </c>
      <c r="E27" s="13" t="s">
        <v>728</v>
      </c>
      <c r="F27" s="5"/>
      <c r="G27" s="5"/>
    </row>
    <row r="28" spans="1:7" ht="15" customHeight="1">
      <c r="A28" s="5"/>
      <c r="B28" s="13" t="s">
        <v>680</v>
      </c>
      <c r="C28" s="3" t="s">
        <v>681</v>
      </c>
      <c r="D28" s="12" t="s">
        <v>675</v>
      </c>
      <c r="E28" s="13" t="s">
        <v>789</v>
      </c>
      <c r="F28" s="5"/>
      <c r="G28" s="5"/>
    </row>
    <row r="29" spans="1:7" ht="15.2" customHeight="1">
      <c r="A29" s="5"/>
      <c r="B29" s="13" t="s">
        <v>683</v>
      </c>
      <c r="C29" s="3" t="s">
        <v>684</v>
      </c>
      <c r="D29" s="12" t="s">
        <v>675</v>
      </c>
      <c r="E29" s="13" t="s">
        <v>789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5" customHeight="1">
      <c r="A32" s="5"/>
      <c r="B32" s="3" t="s">
        <v>1003</v>
      </c>
      <c r="C32" s="5"/>
      <c r="D32" s="12" t="s">
        <v>690</v>
      </c>
      <c r="E32" s="13" t="s">
        <v>1009</v>
      </c>
      <c r="F32" s="5"/>
      <c r="G32" s="5"/>
    </row>
    <row r="33" spans="1:7" ht="15" customHeight="1">
      <c r="A33" s="5"/>
      <c r="B33" s="3" t="s">
        <v>1005</v>
      </c>
      <c r="C33" s="5"/>
      <c r="D33" s="11" t="s">
        <v>692</v>
      </c>
      <c r="E33" s="13" t="s">
        <v>877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5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2113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" customHeight="1">
      <c r="A5" s="5"/>
      <c r="B5" s="13" t="s">
        <v>673</v>
      </c>
      <c r="C5" s="3" t="s">
        <v>674</v>
      </c>
      <c r="D5" s="12" t="s">
        <v>675</v>
      </c>
      <c r="E5" s="13" t="s">
        <v>712</v>
      </c>
      <c r="F5" s="5"/>
      <c r="G5" s="5"/>
    </row>
    <row r="6" spans="1:7" ht="15.2" customHeight="1">
      <c r="A6" s="5"/>
      <c r="B6" s="13" t="s">
        <v>792</v>
      </c>
      <c r="C6" s="3" t="s">
        <v>681</v>
      </c>
      <c r="D6" s="12" t="s">
        <v>675</v>
      </c>
      <c r="E6" s="13" t="s">
        <v>728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13" t="s">
        <v>789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13" t="s">
        <v>789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1003</v>
      </c>
      <c r="C11" s="5"/>
      <c r="D11" s="12" t="s">
        <v>690</v>
      </c>
      <c r="E11" s="13" t="s">
        <v>1010</v>
      </c>
      <c r="F11" s="5"/>
      <c r="G11" s="5"/>
    </row>
    <row r="12" spans="1:7" ht="15" customHeight="1">
      <c r="A12" s="5"/>
      <c r="B12" s="3" t="s">
        <v>1005</v>
      </c>
      <c r="C12" s="5"/>
      <c r="D12" s="11" t="s">
        <v>692</v>
      </c>
      <c r="E12" s="13" t="s">
        <v>829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2114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18" t="s">
        <v>946</v>
      </c>
      <c r="B24" s="1" t="s">
        <v>947</v>
      </c>
      <c r="C24" s="18" t="s">
        <v>948</v>
      </c>
      <c r="D24" s="18" t="s">
        <v>949</v>
      </c>
      <c r="E24" s="18" t="s">
        <v>950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5.2" customHeight="1">
      <c r="A26" s="5"/>
      <c r="B26" s="13" t="s">
        <v>673</v>
      </c>
      <c r="C26" s="3" t="s">
        <v>674</v>
      </c>
      <c r="D26" s="12" t="s">
        <v>675</v>
      </c>
      <c r="E26" s="13" t="s">
        <v>712</v>
      </c>
      <c r="F26" s="5"/>
      <c r="G26" s="5"/>
    </row>
    <row r="27" spans="1:7" ht="15" customHeight="1">
      <c r="A27" s="5"/>
      <c r="B27" s="13" t="s">
        <v>792</v>
      </c>
      <c r="C27" s="3" t="s">
        <v>681</v>
      </c>
      <c r="D27" s="12" t="s">
        <v>675</v>
      </c>
      <c r="E27" s="13" t="s">
        <v>728</v>
      </c>
      <c r="F27" s="5"/>
      <c r="G27" s="5"/>
    </row>
    <row r="28" spans="1:7" ht="15" customHeight="1">
      <c r="A28" s="5"/>
      <c r="B28" s="13" t="s">
        <v>680</v>
      </c>
      <c r="C28" s="3" t="s">
        <v>681</v>
      </c>
      <c r="D28" s="12" t="s">
        <v>675</v>
      </c>
      <c r="E28" s="13" t="s">
        <v>789</v>
      </c>
      <c r="F28" s="5"/>
      <c r="G28" s="5"/>
    </row>
    <row r="29" spans="1:7" ht="15.2" customHeight="1">
      <c r="A29" s="5"/>
      <c r="B29" s="13" t="s">
        <v>683</v>
      </c>
      <c r="C29" s="3" t="s">
        <v>684</v>
      </c>
      <c r="D29" s="12" t="s">
        <v>675</v>
      </c>
      <c r="E29" s="13" t="s">
        <v>789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5" customHeight="1">
      <c r="A32" s="5"/>
      <c r="B32" s="3" t="s">
        <v>1003</v>
      </c>
      <c r="C32" s="5"/>
      <c r="D32" s="12" t="s">
        <v>690</v>
      </c>
      <c r="E32" s="13" t="s">
        <v>1011</v>
      </c>
      <c r="F32" s="5"/>
      <c r="G32" s="5"/>
    </row>
    <row r="33" spans="1:7" ht="15" customHeight="1">
      <c r="A33" s="5"/>
      <c r="B33" s="3" t="s">
        <v>1005</v>
      </c>
      <c r="C33" s="5"/>
      <c r="D33" s="11" t="s">
        <v>692</v>
      </c>
      <c r="E33" s="13" t="s">
        <v>1012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6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2115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" customHeight="1">
      <c r="A5" s="5"/>
      <c r="B5" s="13" t="s">
        <v>673</v>
      </c>
      <c r="C5" s="3" t="s">
        <v>674</v>
      </c>
      <c r="D5" s="12" t="s">
        <v>675</v>
      </c>
      <c r="E5" s="13" t="s">
        <v>712</v>
      </c>
      <c r="F5" s="5"/>
      <c r="G5" s="5"/>
    </row>
    <row r="6" spans="1:7" ht="15.2" customHeight="1">
      <c r="A6" s="5"/>
      <c r="B6" s="13" t="s">
        <v>792</v>
      </c>
      <c r="C6" s="3" t="s">
        <v>681</v>
      </c>
      <c r="D6" s="12" t="s">
        <v>675</v>
      </c>
      <c r="E6" s="13" t="s">
        <v>728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13" t="s">
        <v>789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13" t="s">
        <v>789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1003</v>
      </c>
      <c r="C11" s="5"/>
      <c r="D11" s="12" t="s">
        <v>690</v>
      </c>
      <c r="E11" s="13" t="s">
        <v>1013</v>
      </c>
      <c r="F11" s="5"/>
      <c r="G11" s="5"/>
    </row>
    <row r="12" spans="1:7" ht="15" customHeight="1">
      <c r="A12" s="5"/>
      <c r="B12" s="3" t="s">
        <v>1005</v>
      </c>
      <c r="C12" s="5"/>
      <c r="D12" s="11" t="s">
        <v>692</v>
      </c>
      <c r="E12" s="13" t="s">
        <v>814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2116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18" t="s">
        <v>946</v>
      </c>
      <c r="B24" s="1" t="s">
        <v>947</v>
      </c>
      <c r="C24" s="18" t="s">
        <v>948</v>
      </c>
      <c r="D24" s="18" t="s">
        <v>949</v>
      </c>
      <c r="E24" s="18" t="s">
        <v>950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5" customHeight="1">
      <c r="A26" s="5"/>
      <c r="B26" s="13" t="s">
        <v>673</v>
      </c>
      <c r="C26" s="3" t="s">
        <v>674</v>
      </c>
      <c r="D26" s="12" t="s">
        <v>675</v>
      </c>
      <c r="E26" s="13" t="s">
        <v>712</v>
      </c>
      <c r="F26" s="5"/>
      <c r="G26" s="5"/>
    </row>
    <row r="27" spans="1:7" ht="15" customHeight="1">
      <c r="A27" s="5"/>
      <c r="B27" s="13" t="s">
        <v>792</v>
      </c>
      <c r="C27" s="3" t="s">
        <v>681</v>
      </c>
      <c r="D27" s="12" t="s">
        <v>675</v>
      </c>
      <c r="E27" s="13" t="s">
        <v>728</v>
      </c>
      <c r="F27" s="5"/>
      <c r="G27" s="5"/>
    </row>
    <row r="28" spans="1:7" ht="15.2" customHeight="1">
      <c r="A28" s="5"/>
      <c r="B28" s="13" t="s">
        <v>680</v>
      </c>
      <c r="C28" s="3" t="s">
        <v>681</v>
      </c>
      <c r="D28" s="12" t="s">
        <v>675</v>
      </c>
      <c r="E28" s="13" t="s">
        <v>789</v>
      </c>
      <c r="F28" s="5"/>
      <c r="G28" s="5"/>
    </row>
    <row r="29" spans="1:7" ht="15" customHeight="1">
      <c r="A29" s="5"/>
      <c r="B29" s="13" t="s">
        <v>683</v>
      </c>
      <c r="C29" s="3" t="s">
        <v>684</v>
      </c>
      <c r="D29" s="12" t="s">
        <v>675</v>
      </c>
      <c r="E29" s="13" t="s">
        <v>789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5" customHeight="1">
      <c r="A32" s="5"/>
      <c r="B32" s="3" t="s">
        <v>1003</v>
      </c>
      <c r="C32" s="5"/>
      <c r="D32" s="12" t="s">
        <v>690</v>
      </c>
      <c r="E32" s="13" t="s">
        <v>1014</v>
      </c>
      <c r="F32" s="5"/>
      <c r="G32" s="5"/>
    </row>
    <row r="33" spans="1:7" ht="15.2" customHeight="1">
      <c r="A33" s="5"/>
      <c r="B33" s="3" t="s">
        <v>1005</v>
      </c>
      <c r="C33" s="5"/>
      <c r="D33" s="11" t="s">
        <v>692</v>
      </c>
      <c r="E33" s="13" t="s">
        <v>1015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7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2117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" customHeight="1">
      <c r="A5" s="5"/>
      <c r="B5" s="13" t="s">
        <v>673</v>
      </c>
      <c r="C5" s="3" t="s">
        <v>674</v>
      </c>
      <c r="D5" s="12" t="s">
        <v>675</v>
      </c>
      <c r="E5" s="13" t="s">
        <v>1016</v>
      </c>
      <c r="F5" s="5"/>
      <c r="G5" s="5"/>
    </row>
    <row r="6" spans="1:7" ht="15.2" customHeight="1">
      <c r="A6" s="5"/>
      <c r="B6" s="13" t="s">
        <v>792</v>
      </c>
      <c r="C6" s="3" t="s">
        <v>681</v>
      </c>
      <c r="D6" s="12" t="s">
        <v>675</v>
      </c>
      <c r="E6" s="13" t="s">
        <v>856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13" t="s">
        <v>769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13" t="s">
        <v>835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1003</v>
      </c>
      <c r="C11" s="5"/>
      <c r="D11" s="12" t="s">
        <v>690</v>
      </c>
      <c r="E11" s="13" t="s">
        <v>1017</v>
      </c>
      <c r="F11" s="5"/>
      <c r="G11" s="5"/>
    </row>
    <row r="12" spans="1:7" ht="15" customHeight="1">
      <c r="A12" s="5"/>
      <c r="B12" s="3" t="s">
        <v>1018</v>
      </c>
      <c r="C12" s="5"/>
      <c r="D12" s="11" t="s">
        <v>692</v>
      </c>
      <c r="E12" s="13" t="s">
        <v>823</v>
      </c>
      <c r="F12" s="5"/>
      <c r="G12" s="5"/>
    </row>
    <row r="13" spans="1:7" ht="15.2" customHeight="1">
      <c r="A13" s="5"/>
      <c r="B13" s="3" t="s">
        <v>1019</v>
      </c>
      <c r="C13" s="5"/>
      <c r="D13" s="11" t="s">
        <v>692</v>
      </c>
      <c r="E13" s="13" t="s">
        <v>868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3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3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12" customHeight="1">
      <c r="A23" s="64" t="s">
        <v>2118</v>
      </c>
      <c r="B23" s="30"/>
      <c r="C23" s="30"/>
      <c r="D23" s="30"/>
      <c r="E23" s="30"/>
      <c r="F23" s="30"/>
      <c r="G23" s="28"/>
    </row>
    <row r="24" spans="1:7" ht="12" customHeight="1">
      <c r="A24" s="26"/>
      <c r="B24" s="30"/>
      <c r="C24" s="30"/>
      <c r="D24" s="30"/>
      <c r="E24" s="30"/>
      <c r="F24" s="30"/>
      <c r="G24" s="28"/>
    </row>
    <row r="25" spans="1:7" ht="35.1" customHeight="1">
      <c r="A25" s="18" t="s">
        <v>946</v>
      </c>
      <c r="B25" s="1" t="s">
        <v>947</v>
      </c>
      <c r="C25" s="18" t="s">
        <v>948</v>
      </c>
      <c r="D25" s="18" t="s">
        <v>949</v>
      </c>
      <c r="E25" s="18" t="s">
        <v>950</v>
      </c>
      <c r="F25" s="7" t="s">
        <v>752</v>
      </c>
      <c r="G25" s="7" t="s">
        <v>753</v>
      </c>
    </row>
    <row r="26" spans="1:7" ht="12" customHeight="1">
      <c r="A26" s="3" t="s">
        <v>671</v>
      </c>
      <c r="B26" s="3" t="s">
        <v>672</v>
      </c>
      <c r="C26" s="5"/>
      <c r="D26" s="5"/>
      <c r="E26" s="5"/>
      <c r="F26" s="5"/>
      <c r="G26" s="5"/>
    </row>
    <row r="27" spans="1:7" ht="15" customHeight="1">
      <c r="A27" s="5"/>
      <c r="B27" s="13" t="s">
        <v>673</v>
      </c>
      <c r="C27" s="3" t="s">
        <v>674</v>
      </c>
      <c r="D27" s="12" t="s">
        <v>675</v>
      </c>
      <c r="E27" s="13" t="s">
        <v>1016</v>
      </c>
      <c r="F27" s="5"/>
      <c r="G27" s="5"/>
    </row>
    <row r="28" spans="1:7" ht="15.2" customHeight="1">
      <c r="A28" s="5"/>
      <c r="B28" s="13" t="s">
        <v>792</v>
      </c>
      <c r="C28" s="3" t="s">
        <v>681</v>
      </c>
      <c r="D28" s="12" t="s">
        <v>675</v>
      </c>
      <c r="E28" s="13" t="s">
        <v>856</v>
      </c>
      <c r="F28" s="5"/>
      <c r="G28" s="5"/>
    </row>
    <row r="29" spans="1:7" ht="15" customHeight="1">
      <c r="A29" s="5"/>
      <c r="B29" s="13" t="s">
        <v>680</v>
      </c>
      <c r="C29" s="3" t="s">
        <v>681</v>
      </c>
      <c r="D29" s="12" t="s">
        <v>675</v>
      </c>
      <c r="E29" s="13" t="s">
        <v>769</v>
      </c>
      <c r="F29" s="5"/>
      <c r="G29" s="5"/>
    </row>
    <row r="30" spans="1:7" ht="15" customHeight="1">
      <c r="A30" s="5"/>
      <c r="B30" s="13" t="s">
        <v>683</v>
      </c>
      <c r="C30" s="3" t="s">
        <v>684</v>
      </c>
      <c r="D30" s="12" t="s">
        <v>675</v>
      </c>
      <c r="E30" s="13" t="s">
        <v>835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3" t="s">
        <v>686</v>
      </c>
      <c r="B32" s="3" t="s">
        <v>687</v>
      </c>
      <c r="C32" s="5"/>
      <c r="D32" s="5"/>
      <c r="E32" s="5"/>
      <c r="F32" s="5"/>
      <c r="G32" s="5"/>
    </row>
    <row r="33" spans="1:7" ht="15.2" customHeight="1">
      <c r="A33" s="5"/>
      <c r="B33" s="3" t="s">
        <v>1003</v>
      </c>
      <c r="C33" s="5"/>
      <c r="D33" s="12" t="s">
        <v>690</v>
      </c>
      <c r="E33" s="13" t="s">
        <v>846</v>
      </c>
      <c r="F33" s="5"/>
      <c r="G33" s="5"/>
    </row>
    <row r="34" spans="1:7" ht="15" customHeight="1">
      <c r="A34" s="5"/>
      <c r="B34" s="3" t="s">
        <v>1018</v>
      </c>
      <c r="C34" s="5"/>
      <c r="D34" s="11" t="s">
        <v>692</v>
      </c>
      <c r="E34" s="13" t="s">
        <v>693</v>
      </c>
      <c r="F34" s="5"/>
      <c r="G34" s="5"/>
    </row>
    <row r="35" spans="1:7" ht="15.2" customHeight="1">
      <c r="A35" s="5"/>
      <c r="B35" s="3" t="s">
        <v>1019</v>
      </c>
      <c r="C35" s="5"/>
      <c r="D35" s="11" t="s">
        <v>692</v>
      </c>
      <c r="E35" s="13" t="s">
        <v>682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3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3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3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3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8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.28515625" customWidth="1"/>
    <col min="5" max="6" width="14.42578125" customWidth="1"/>
    <col min="7" max="7" width="16.5703125" customWidth="1"/>
  </cols>
  <sheetData>
    <row r="1" spans="1:7">
      <c r="A1" s="64" t="s">
        <v>2119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" customHeight="1">
      <c r="A5" s="5"/>
      <c r="B5" s="13" t="s">
        <v>673</v>
      </c>
      <c r="C5" s="3" t="s">
        <v>674</v>
      </c>
      <c r="D5" s="12" t="s">
        <v>675</v>
      </c>
      <c r="E5" s="13" t="s">
        <v>1016</v>
      </c>
      <c r="F5" s="5"/>
      <c r="G5" s="5"/>
    </row>
    <row r="6" spans="1:7" ht="15.2" customHeight="1">
      <c r="A6" s="5"/>
      <c r="B6" s="13" t="s">
        <v>792</v>
      </c>
      <c r="C6" s="3" t="s">
        <v>681</v>
      </c>
      <c r="D6" s="12" t="s">
        <v>675</v>
      </c>
      <c r="E6" s="13" t="s">
        <v>856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13" t="s">
        <v>769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13" t="s">
        <v>835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1020</v>
      </c>
      <c r="C11" s="5"/>
      <c r="D11" s="11" t="s">
        <v>692</v>
      </c>
      <c r="E11" s="13" t="s">
        <v>694</v>
      </c>
      <c r="F11" s="5"/>
      <c r="G11" s="5"/>
    </row>
    <row r="12" spans="1:7" ht="15" customHeight="1">
      <c r="A12" s="5"/>
      <c r="B12" s="3" t="s">
        <v>1018</v>
      </c>
      <c r="C12" s="5"/>
      <c r="D12" s="11" t="s">
        <v>692</v>
      </c>
      <c r="E12" s="13" t="s">
        <v>694</v>
      </c>
      <c r="F12" s="5"/>
      <c r="G12" s="5"/>
    </row>
    <row r="13" spans="1:7" ht="15.2" customHeight="1">
      <c r="A13" s="5"/>
      <c r="B13" s="3" t="s">
        <v>1019</v>
      </c>
      <c r="C13" s="5"/>
      <c r="D13" s="11" t="s">
        <v>692</v>
      </c>
      <c r="E13" s="13" t="s">
        <v>694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3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3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12" customHeight="1">
      <c r="A23" s="64" t="s">
        <v>2120</v>
      </c>
      <c r="B23" s="30"/>
      <c r="C23" s="30"/>
      <c r="D23" s="30"/>
      <c r="E23" s="30"/>
      <c r="F23" s="30"/>
      <c r="G23" s="28"/>
    </row>
    <row r="24" spans="1:7" ht="12" customHeight="1">
      <c r="A24" s="26"/>
      <c r="B24" s="30"/>
      <c r="C24" s="30"/>
      <c r="D24" s="30"/>
      <c r="E24" s="30"/>
      <c r="F24" s="30"/>
      <c r="G24" s="28"/>
    </row>
    <row r="25" spans="1:7" ht="34.9" customHeight="1">
      <c r="A25" s="18" t="s">
        <v>946</v>
      </c>
      <c r="B25" s="1" t="s">
        <v>947</v>
      </c>
      <c r="C25" s="18" t="s">
        <v>948</v>
      </c>
      <c r="D25" s="18" t="s">
        <v>949</v>
      </c>
      <c r="E25" s="18" t="s">
        <v>950</v>
      </c>
      <c r="F25" s="7" t="s">
        <v>752</v>
      </c>
      <c r="G25" s="7" t="s">
        <v>753</v>
      </c>
    </row>
    <row r="26" spans="1:7" ht="12" customHeight="1">
      <c r="A26" s="3" t="s">
        <v>671</v>
      </c>
      <c r="B26" s="3" t="s">
        <v>672</v>
      </c>
      <c r="C26" s="5"/>
      <c r="D26" s="5"/>
      <c r="E26" s="5"/>
      <c r="F26" s="5"/>
      <c r="G26" s="5"/>
    </row>
    <row r="27" spans="1:7" ht="15.2" customHeight="1">
      <c r="A27" s="5"/>
      <c r="B27" s="13" t="s">
        <v>673</v>
      </c>
      <c r="C27" s="3" t="s">
        <v>674</v>
      </c>
      <c r="D27" s="12" t="s">
        <v>675</v>
      </c>
      <c r="E27" s="13" t="s">
        <v>1016</v>
      </c>
      <c r="F27" s="5"/>
      <c r="G27" s="5"/>
    </row>
    <row r="28" spans="1:7" ht="15" customHeight="1">
      <c r="A28" s="5"/>
      <c r="B28" s="13" t="s">
        <v>792</v>
      </c>
      <c r="C28" s="3" t="s">
        <v>681</v>
      </c>
      <c r="D28" s="12" t="s">
        <v>675</v>
      </c>
      <c r="E28" s="13" t="s">
        <v>856</v>
      </c>
      <c r="F28" s="5"/>
      <c r="G28" s="5"/>
    </row>
    <row r="29" spans="1:7" ht="15.2" customHeight="1">
      <c r="A29" s="5"/>
      <c r="B29" s="13" t="s">
        <v>680</v>
      </c>
      <c r="C29" s="3" t="s">
        <v>681</v>
      </c>
      <c r="D29" s="12" t="s">
        <v>675</v>
      </c>
      <c r="E29" s="13" t="s">
        <v>769</v>
      </c>
      <c r="F29" s="5"/>
      <c r="G29" s="5"/>
    </row>
    <row r="30" spans="1:7" ht="15" customHeight="1">
      <c r="A30" s="5"/>
      <c r="B30" s="13" t="s">
        <v>683</v>
      </c>
      <c r="C30" s="3" t="s">
        <v>684</v>
      </c>
      <c r="D30" s="12" t="s">
        <v>675</v>
      </c>
      <c r="E30" s="13" t="s">
        <v>835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3" t="s">
        <v>686</v>
      </c>
      <c r="B32" s="3" t="s">
        <v>687</v>
      </c>
      <c r="C32" s="5"/>
      <c r="D32" s="5"/>
      <c r="E32" s="5"/>
      <c r="F32" s="5"/>
      <c r="G32" s="5"/>
    </row>
    <row r="33" spans="1:7" ht="15" customHeight="1">
      <c r="A33" s="5"/>
      <c r="B33" s="3" t="s">
        <v>1020</v>
      </c>
      <c r="C33" s="5"/>
      <c r="D33" s="11" t="s">
        <v>692</v>
      </c>
      <c r="E33" s="13" t="s">
        <v>719</v>
      </c>
      <c r="F33" s="5"/>
      <c r="G33" s="5"/>
    </row>
    <row r="34" spans="1:7" ht="15.2" customHeight="1">
      <c r="A34" s="5"/>
      <c r="B34" s="3" t="s">
        <v>1018</v>
      </c>
      <c r="C34" s="5"/>
      <c r="D34" s="11" t="s">
        <v>692</v>
      </c>
      <c r="E34" s="13" t="s">
        <v>719</v>
      </c>
      <c r="F34" s="5"/>
      <c r="G34" s="5"/>
    </row>
    <row r="35" spans="1:7" ht="15" customHeight="1">
      <c r="A35" s="5"/>
      <c r="B35" s="3" t="s">
        <v>1019</v>
      </c>
      <c r="C35" s="5"/>
      <c r="D35" s="11" t="s">
        <v>692</v>
      </c>
      <c r="E35" s="13" t="s">
        <v>789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3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3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3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3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9"/>
  <dimension ref="A1:G41"/>
  <sheetViews>
    <sheetView topLeftCell="A16" workbookViewId="0">
      <selection activeCell="G41" sqref="A1:G41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2120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" customHeight="1">
      <c r="A5" s="5"/>
      <c r="B5" s="13" t="s">
        <v>673</v>
      </c>
      <c r="C5" s="3" t="s">
        <v>674</v>
      </c>
      <c r="D5" s="12" t="s">
        <v>675</v>
      </c>
      <c r="E5" s="13" t="s">
        <v>676</v>
      </c>
      <c r="F5" s="5"/>
      <c r="G5" s="5"/>
    </row>
    <row r="6" spans="1:7" ht="15.2" customHeight="1">
      <c r="A6" s="5"/>
      <c r="B6" s="13" t="s">
        <v>792</v>
      </c>
      <c r="C6" s="3" t="s">
        <v>681</v>
      </c>
      <c r="D6" s="12" t="s">
        <v>675</v>
      </c>
      <c r="E6" s="13" t="s">
        <v>679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13" t="s">
        <v>682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13" t="s">
        <v>862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1003</v>
      </c>
      <c r="C11" s="5"/>
      <c r="D11" s="12" t="s">
        <v>690</v>
      </c>
      <c r="E11" s="13" t="s">
        <v>1021</v>
      </c>
      <c r="F11" s="5"/>
      <c r="G11" s="5"/>
    </row>
    <row r="12" spans="1:7" ht="15" customHeight="1">
      <c r="A12" s="5"/>
      <c r="B12" s="3" t="s">
        <v>1005</v>
      </c>
      <c r="C12" s="5"/>
      <c r="D12" s="11" t="s">
        <v>692</v>
      </c>
      <c r="E12" s="13" t="s">
        <v>1012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2121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18" t="s">
        <v>946</v>
      </c>
      <c r="B24" s="1" t="s">
        <v>947</v>
      </c>
      <c r="C24" s="18" t="s">
        <v>948</v>
      </c>
      <c r="D24" s="18" t="s">
        <v>949</v>
      </c>
      <c r="E24" s="18" t="s">
        <v>950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5.2" customHeight="1">
      <c r="A26" s="5"/>
      <c r="B26" s="13" t="s">
        <v>673</v>
      </c>
      <c r="C26" s="3" t="s">
        <v>674</v>
      </c>
      <c r="D26" s="12" t="s">
        <v>675</v>
      </c>
      <c r="E26" s="13" t="s">
        <v>828</v>
      </c>
      <c r="F26" s="5"/>
      <c r="G26" s="5"/>
    </row>
    <row r="27" spans="1:7" ht="15" customHeight="1">
      <c r="A27" s="5"/>
      <c r="B27" s="13" t="s">
        <v>792</v>
      </c>
      <c r="C27" s="3" t="s">
        <v>681</v>
      </c>
      <c r="D27" s="12" t="s">
        <v>675</v>
      </c>
      <c r="E27" s="13" t="s">
        <v>679</v>
      </c>
      <c r="F27" s="5"/>
      <c r="G27" s="5"/>
    </row>
    <row r="28" spans="1:7" ht="15" customHeight="1">
      <c r="A28" s="5"/>
      <c r="B28" s="13" t="s">
        <v>680</v>
      </c>
      <c r="C28" s="3" t="s">
        <v>681</v>
      </c>
      <c r="D28" s="12" t="s">
        <v>675</v>
      </c>
      <c r="E28" s="13" t="s">
        <v>682</v>
      </c>
      <c r="F28" s="5"/>
      <c r="G28" s="5"/>
    </row>
    <row r="29" spans="1:7" ht="15.2" customHeight="1">
      <c r="A29" s="5"/>
      <c r="B29" s="13" t="s">
        <v>683</v>
      </c>
      <c r="C29" s="3" t="s">
        <v>684</v>
      </c>
      <c r="D29" s="12" t="s">
        <v>675</v>
      </c>
      <c r="E29" s="13" t="s">
        <v>868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5" customHeight="1">
      <c r="A32" s="5"/>
      <c r="B32" s="3" t="s">
        <v>1003</v>
      </c>
      <c r="C32" s="5"/>
      <c r="D32" s="12" t="s">
        <v>690</v>
      </c>
      <c r="E32" s="13" t="s">
        <v>1022</v>
      </c>
      <c r="F32" s="5"/>
      <c r="G32" s="5"/>
    </row>
    <row r="33" spans="1:7" ht="15" customHeight="1">
      <c r="A33" s="5"/>
      <c r="B33" s="3" t="s">
        <v>1005</v>
      </c>
      <c r="C33" s="5"/>
      <c r="D33" s="11" t="s">
        <v>692</v>
      </c>
      <c r="E33" s="13" t="s">
        <v>1023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0"/>
  <dimension ref="A1:G41"/>
  <sheetViews>
    <sheetView topLeftCell="A22" workbookViewId="0">
      <selection activeCell="B52" sqref="B52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2122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676</v>
      </c>
      <c r="F5" s="5"/>
      <c r="G5" s="5"/>
    </row>
    <row r="6" spans="1:7" ht="13.9" customHeight="1">
      <c r="A6" s="5"/>
      <c r="B6" s="3" t="s">
        <v>792</v>
      </c>
      <c r="C6" s="3" t="s">
        <v>681</v>
      </c>
      <c r="D6" s="12" t="s">
        <v>675</v>
      </c>
      <c r="E6" s="3" t="s">
        <v>679</v>
      </c>
      <c r="F6" s="5"/>
      <c r="G6" s="5"/>
    </row>
    <row r="7" spans="1:7" ht="13.7" customHeight="1">
      <c r="A7" s="5"/>
      <c r="B7" s="3" t="s">
        <v>680</v>
      </c>
      <c r="C7" s="3" t="s">
        <v>681</v>
      </c>
      <c r="D7" s="12" t="s">
        <v>675</v>
      </c>
      <c r="E7" s="3" t="s">
        <v>682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862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1003</v>
      </c>
      <c r="C11" s="5"/>
      <c r="D11" s="12" t="s">
        <v>690</v>
      </c>
      <c r="E11" s="3" t="s">
        <v>973</v>
      </c>
      <c r="F11" s="5"/>
      <c r="G11" s="5"/>
    </row>
    <row r="12" spans="1:7" ht="13.7" customHeight="1">
      <c r="A12" s="5"/>
      <c r="B12" s="3" t="s">
        <v>1005</v>
      </c>
      <c r="C12" s="5"/>
      <c r="D12" s="12" t="s">
        <v>850</v>
      </c>
      <c r="E12" s="3" t="s">
        <v>778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2123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4.9" customHeight="1">
      <c r="A24" s="18" t="s">
        <v>946</v>
      </c>
      <c r="B24" s="1" t="s">
        <v>947</v>
      </c>
      <c r="C24" s="18" t="s">
        <v>948</v>
      </c>
      <c r="D24" s="18" t="s">
        <v>949</v>
      </c>
      <c r="E24" s="18" t="s">
        <v>950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5.2" customHeight="1">
      <c r="A26" s="5"/>
      <c r="B26" s="13" t="s">
        <v>673</v>
      </c>
      <c r="C26" s="3" t="s">
        <v>674</v>
      </c>
      <c r="D26" s="12" t="s">
        <v>675</v>
      </c>
      <c r="E26" s="13" t="s">
        <v>676</v>
      </c>
      <c r="F26" s="5"/>
      <c r="G26" s="5"/>
    </row>
    <row r="27" spans="1:7" ht="15" customHeight="1">
      <c r="A27" s="5"/>
      <c r="B27" s="13" t="s">
        <v>792</v>
      </c>
      <c r="C27" s="3" t="s">
        <v>681</v>
      </c>
      <c r="D27" s="12" t="s">
        <v>675</v>
      </c>
      <c r="E27" s="13" t="s">
        <v>679</v>
      </c>
      <c r="F27" s="5"/>
      <c r="G27" s="5"/>
    </row>
    <row r="28" spans="1:7" ht="15" customHeight="1">
      <c r="A28" s="5"/>
      <c r="B28" s="13" t="s">
        <v>680</v>
      </c>
      <c r="C28" s="3" t="s">
        <v>681</v>
      </c>
      <c r="D28" s="12" t="s">
        <v>675</v>
      </c>
      <c r="E28" s="13" t="s">
        <v>682</v>
      </c>
      <c r="F28" s="5"/>
      <c r="G28" s="5"/>
    </row>
    <row r="29" spans="1:7" ht="15.2" customHeight="1">
      <c r="A29" s="5"/>
      <c r="B29" s="13" t="s">
        <v>683</v>
      </c>
      <c r="C29" s="3" t="s">
        <v>684</v>
      </c>
      <c r="D29" s="12" t="s">
        <v>675</v>
      </c>
      <c r="E29" s="13" t="s">
        <v>862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5" customHeight="1">
      <c r="A32" s="5"/>
      <c r="B32" s="3" t="s">
        <v>1003</v>
      </c>
      <c r="C32" s="5"/>
      <c r="D32" s="12" t="s">
        <v>690</v>
      </c>
      <c r="E32" s="13" t="s">
        <v>1024</v>
      </c>
      <c r="F32" s="5"/>
      <c r="G32" s="5"/>
    </row>
    <row r="33" spans="1:7" ht="15.2" customHeight="1">
      <c r="A33" s="5"/>
      <c r="B33" s="3" t="s">
        <v>1005</v>
      </c>
      <c r="C33" s="5"/>
      <c r="D33" s="11" t="s">
        <v>692</v>
      </c>
      <c r="E33" s="13" t="s">
        <v>820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1.85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1"/>
  <dimension ref="A1:G42"/>
  <sheetViews>
    <sheetView topLeftCell="A22" workbookViewId="0">
      <selection sqref="A1:G42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22" customWidth="1"/>
    <col min="6" max="6" width="14.42578125" customWidth="1"/>
    <col min="7" max="7" width="16.5703125" customWidth="1"/>
  </cols>
  <sheetData>
    <row r="1" spans="1:7">
      <c r="A1" s="64" t="s">
        <v>2124</v>
      </c>
    </row>
    <row r="3" spans="1:7" ht="35.1" customHeight="1">
      <c r="A3" s="18" t="s">
        <v>946</v>
      </c>
      <c r="B3" s="1" t="s">
        <v>947</v>
      </c>
      <c r="C3" s="116" t="s">
        <v>948</v>
      </c>
      <c r="D3" s="155" t="s">
        <v>949</v>
      </c>
      <c r="E3" s="155" t="s">
        <v>950</v>
      </c>
      <c r="F3" s="135" t="s">
        <v>752</v>
      </c>
      <c r="G3" s="7" t="s">
        <v>753</v>
      </c>
    </row>
    <row r="4" spans="1:7" ht="12" customHeight="1">
      <c r="A4" s="3" t="s">
        <v>671</v>
      </c>
      <c r="B4" s="110" t="s">
        <v>672</v>
      </c>
      <c r="C4" s="109"/>
      <c r="D4" s="130"/>
      <c r="E4" s="130"/>
      <c r="F4" s="131"/>
      <c r="G4" s="5"/>
    </row>
    <row r="5" spans="1:7" ht="15" customHeight="1">
      <c r="A5" s="5"/>
      <c r="B5" s="117" t="s">
        <v>673</v>
      </c>
      <c r="C5" s="110" t="s">
        <v>674</v>
      </c>
      <c r="D5" s="141" t="s">
        <v>675</v>
      </c>
      <c r="E5" s="156" t="s">
        <v>676</v>
      </c>
      <c r="F5" s="131"/>
      <c r="G5" s="5"/>
    </row>
    <row r="6" spans="1:7" ht="15.2" customHeight="1">
      <c r="A6" s="5"/>
      <c r="B6" s="117" t="s">
        <v>792</v>
      </c>
      <c r="C6" s="110" t="s">
        <v>681</v>
      </c>
      <c r="D6" s="141" t="s">
        <v>675</v>
      </c>
      <c r="E6" s="156" t="s">
        <v>679</v>
      </c>
      <c r="F6" s="131"/>
      <c r="G6" s="5"/>
    </row>
    <row r="7" spans="1:7" ht="15" customHeight="1">
      <c r="A7" s="5"/>
      <c r="B7" s="117" t="s">
        <v>680</v>
      </c>
      <c r="C7" s="110" t="s">
        <v>681</v>
      </c>
      <c r="D7" s="141" t="s">
        <v>675</v>
      </c>
      <c r="E7" s="156" t="s">
        <v>682</v>
      </c>
      <c r="F7" s="131"/>
      <c r="G7" s="5"/>
    </row>
    <row r="8" spans="1:7" ht="15.2" customHeight="1">
      <c r="A8" s="5"/>
      <c r="B8" s="117" t="s">
        <v>683</v>
      </c>
      <c r="C8" s="110" t="s">
        <v>684</v>
      </c>
      <c r="D8" s="141" t="s">
        <v>675</v>
      </c>
      <c r="E8" s="156" t="s">
        <v>862</v>
      </c>
      <c r="F8" s="131"/>
      <c r="G8" s="5"/>
    </row>
    <row r="9" spans="1:7" ht="12" customHeight="1">
      <c r="A9" s="5"/>
      <c r="B9" s="109"/>
      <c r="C9" s="109"/>
      <c r="D9" s="130"/>
      <c r="E9" s="141" t="s">
        <v>685</v>
      </c>
      <c r="F9" s="142"/>
      <c r="G9" s="5"/>
    </row>
    <row r="10" spans="1:7" ht="12" customHeight="1">
      <c r="A10" s="3" t="s">
        <v>686</v>
      </c>
      <c r="B10" s="110" t="s">
        <v>687</v>
      </c>
      <c r="C10" s="109"/>
      <c r="D10" s="130"/>
      <c r="E10" s="130"/>
      <c r="F10" s="131"/>
      <c r="G10" s="5"/>
    </row>
    <row r="11" spans="1:7" ht="15" customHeight="1">
      <c r="A11" s="5"/>
      <c r="B11" s="110" t="s">
        <v>1003</v>
      </c>
      <c r="C11" s="109"/>
      <c r="D11" s="141" t="s">
        <v>690</v>
      </c>
      <c r="E11" s="156" t="s">
        <v>1025</v>
      </c>
      <c r="F11" s="131"/>
      <c r="G11" s="5"/>
    </row>
    <row r="12" spans="1:7" ht="15" customHeight="1">
      <c r="A12" s="5"/>
      <c r="B12" s="110" t="s">
        <v>1005</v>
      </c>
      <c r="C12" s="109"/>
      <c r="D12" s="129" t="s">
        <v>692</v>
      </c>
      <c r="E12" s="156" t="s">
        <v>755</v>
      </c>
      <c r="F12" s="131"/>
      <c r="G12" s="5"/>
    </row>
    <row r="13" spans="1:7" ht="12" customHeight="1">
      <c r="A13" s="5"/>
      <c r="B13" s="109"/>
      <c r="C13" s="109"/>
      <c r="D13" s="131"/>
      <c r="E13" s="141" t="s">
        <v>698</v>
      </c>
      <c r="F13" s="142"/>
      <c r="G13" s="5"/>
    </row>
    <row r="14" spans="1:7" ht="12" customHeight="1">
      <c r="A14" s="3" t="s">
        <v>699</v>
      </c>
      <c r="B14" s="110" t="s">
        <v>700</v>
      </c>
      <c r="C14" s="109"/>
      <c r="D14" s="128"/>
      <c r="E14" s="130"/>
      <c r="F14" s="131"/>
      <c r="G14" s="5"/>
    </row>
    <row r="15" spans="1:7" ht="12" customHeight="1">
      <c r="A15" s="5"/>
      <c r="B15" s="109"/>
      <c r="C15" s="109"/>
      <c r="D15" s="128"/>
      <c r="E15" s="130"/>
      <c r="F15" s="131"/>
      <c r="G15" s="5"/>
    </row>
    <row r="16" spans="1:7" ht="12" customHeight="1">
      <c r="A16" s="5"/>
      <c r="B16" s="109"/>
      <c r="C16" s="109"/>
      <c r="D16" s="128"/>
      <c r="E16" s="141" t="s">
        <v>701</v>
      </c>
      <c r="F16" s="142"/>
      <c r="G16" s="5"/>
    </row>
    <row r="17" spans="1:7" ht="12" customHeight="1">
      <c r="A17" s="5"/>
      <c r="B17" s="109"/>
      <c r="C17" s="109"/>
      <c r="D17" s="128"/>
      <c r="E17" s="130"/>
      <c r="F17" s="131"/>
      <c r="G17" s="5"/>
    </row>
    <row r="18" spans="1:7" ht="12" customHeight="1">
      <c r="A18" s="3" t="s">
        <v>702</v>
      </c>
      <c r="B18" s="141" t="s">
        <v>703</v>
      </c>
      <c r="C18" s="147"/>
      <c r="D18" s="147"/>
      <c r="E18" s="147"/>
      <c r="F18" s="142"/>
      <c r="G18" s="5"/>
    </row>
    <row r="19" spans="1:7" ht="12" customHeight="1">
      <c r="A19" s="3" t="s">
        <v>704</v>
      </c>
      <c r="B19" s="136" t="s">
        <v>843</v>
      </c>
      <c r="C19" s="137"/>
      <c r="D19" s="138"/>
      <c r="E19" s="141" t="s">
        <v>706</v>
      </c>
      <c r="F19" s="142"/>
      <c r="G19" s="5"/>
    </row>
    <row r="20" spans="1:7" ht="12" customHeight="1">
      <c r="A20" s="3" t="s">
        <v>707</v>
      </c>
      <c r="B20" s="141" t="s">
        <v>708</v>
      </c>
      <c r="C20" s="147"/>
      <c r="D20" s="147"/>
      <c r="E20" s="147"/>
      <c r="F20" s="142"/>
      <c r="G20" s="5"/>
    </row>
    <row r="21" spans="1:7" ht="12" customHeight="1">
      <c r="A21" s="26"/>
      <c r="B21" s="111"/>
      <c r="C21" s="111"/>
      <c r="D21" s="111"/>
      <c r="E21" s="111"/>
      <c r="F21" s="111"/>
      <c r="G21" s="28"/>
    </row>
    <row r="22" spans="1:7" ht="12" customHeight="1">
      <c r="A22" s="64" t="s">
        <v>2125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18" t="s">
        <v>946</v>
      </c>
      <c r="B24" s="1" t="s">
        <v>947</v>
      </c>
      <c r="C24" s="155" t="s">
        <v>948</v>
      </c>
      <c r="D24" s="155" t="s">
        <v>949</v>
      </c>
      <c r="E24" s="155" t="s">
        <v>950</v>
      </c>
      <c r="F24" s="113" t="s">
        <v>752</v>
      </c>
      <c r="G24" s="7" t="s">
        <v>753</v>
      </c>
    </row>
    <row r="25" spans="1:7" ht="12" customHeight="1">
      <c r="A25" s="3" t="s">
        <v>671</v>
      </c>
      <c r="B25" s="110" t="s">
        <v>672</v>
      </c>
      <c r="C25" s="130"/>
      <c r="D25" s="130"/>
      <c r="E25" s="130"/>
      <c r="F25" s="109"/>
      <c r="G25" s="5"/>
    </row>
    <row r="26" spans="1:7" ht="15" customHeight="1">
      <c r="A26" s="5"/>
      <c r="B26" s="117" t="s">
        <v>673</v>
      </c>
      <c r="C26" s="141" t="s">
        <v>674</v>
      </c>
      <c r="D26" s="141" t="s">
        <v>675</v>
      </c>
      <c r="E26" s="156" t="s">
        <v>906</v>
      </c>
      <c r="F26" s="109"/>
      <c r="G26" s="5"/>
    </row>
    <row r="27" spans="1:7" ht="15" customHeight="1">
      <c r="A27" s="5"/>
      <c r="B27" s="117" t="s">
        <v>792</v>
      </c>
      <c r="C27" s="141" t="s">
        <v>681</v>
      </c>
      <c r="D27" s="141" t="s">
        <v>675</v>
      </c>
      <c r="E27" s="156" t="s">
        <v>892</v>
      </c>
      <c r="F27" s="109"/>
      <c r="G27" s="5"/>
    </row>
    <row r="28" spans="1:7" ht="15.2" customHeight="1">
      <c r="A28" s="5"/>
      <c r="B28" s="117" t="s">
        <v>680</v>
      </c>
      <c r="C28" s="141" t="s">
        <v>681</v>
      </c>
      <c r="D28" s="141" t="s">
        <v>675</v>
      </c>
      <c r="E28" s="156" t="s">
        <v>862</v>
      </c>
      <c r="F28" s="109"/>
      <c r="G28" s="5"/>
    </row>
    <row r="29" spans="1:7" ht="15" customHeight="1">
      <c r="A29" s="5"/>
      <c r="B29" s="117" t="s">
        <v>683</v>
      </c>
      <c r="C29" s="141" t="s">
        <v>684</v>
      </c>
      <c r="D29" s="141" t="s">
        <v>675</v>
      </c>
      <c r="E29" s="156" t="s">
        <v>862</v>
      </c>
      <c r="F29" s="109"/>
      <c r="G29" s="5"/>
    </row>
    <row r="30" spans="1:7" ht="12" customHeight="1">
      <c r="A30" s="5"/>
      <c r="B30" s="109"/>
      <c r="C30" s="130"/>
      <c r="D30" s="130"/>
      <c r="E30" s="141" t="s">
        <v>685</v>
      </c>
      <c r="F30" s="142"/>
      <c r="G30" s="5"/>
    </row>
    <row r="31" spans="1:7" ht="12" customHeight="1">
      <c r="A31" s="3" t="s">
        <v>686</v>
      </c>
      <c r="B31" s="110" t="s">
        <v>687</v>
      </c>
      <c r="C31" s="130"/>
      <c r="D31" s="130"/>
      <c r="E31" s="130"/>
      <c r="F31" s="109"/>
      <c r="G31" s="5"/>
    </row>
    <row r="32" spans="1:7" ht="15" customHeight="1">
      <c r="A32" s="5"/>
      <c r="B32" s="110" t="s">
        <v>1020</v>
      </c>
      <c r="C32" s="130"/>
      <c r="D32" s="129" t="s">
        <v>692</v>
      </c>
      <c r="E32" s="156" t="s">
        <v>694</v>
      </c>
      <c r="F32" s="109"/>
      <c r="G32" s="5"/>
    </row>
    <row r="33" spans="1:7" ht="15.2" customHeight="1">
      <c r="A33" s="5"/>
      <c r="B33" s="110" t="s">
        <v>1018</v>
      </c>
      <c r="C33" s="130"/>
      <c r="D33" s="129" t="s">
        <v>692</v>
      </c>
      <c r="E33" s="156" t="s">
        <v>694</v>
      </c>
      <c r="F33" s="109"/>
      <c r="G33" s="5"/>
    </row>
    <row r="34" spans="1:7" ht="15" customHeight="1">
      <c r="A34" s="5"/>
      <c r="B34" s="110" t="s">
        <v>1019</v>
      </c>
      <c r="C34" s="130"/>
      <c r="D34" s="129" t="s">
        <v>692</v>
      </c>
      <c r="E34" s="156" t="s">
        <v>835</v>
      </c>
      <c r="F34" s="109"/>
      <c r="G34" s="5"/>
    </row>
    <row r="35" spans="1:7" ht="12" customHeight="1">
      <c r="A35" s="5"/>
      <c r="B35" s="109"/>
      <c r="C35" s="127"/>
      <c r="D35" s="130"/>
      <c r="E35" s="141" t="s">
        <v>698</v>
      </c>
      <c r="F35" s="142"/>
      <c r="G35" s="5"/>
    </row>
    <row r="36" spans="1:7" ht="12" customHeight="1">
      <c r="A36" s="3" t="s">
        <v>699</v>
      </c>
      <c r="B36" s="110" t="s">
        <v>700</v>
      </c>
      <c r="C36" s="127"/>
      <c r="D36" s="130"/>
      <c r="E36" s="130"/>
      <c r="F36" s="109"/>
      <c r="G36" s="5"/>
    </row>
    <row r="37" spans="1:7" ht="12" customHeight="1">
      <c r="A37" s="5"/>
      <c r="B37" s="109"/>
      <c r="C37" s="127"/>
      <c r="D37" s="130"/>
      <c r="E37" s="130"/>
      <c r="F37" s="109"/>
      <c r="G37" s="5"/>
    </row>
    <row r="38" spans="1:7" ht="12" customHeight="1">
      <c r="A38" s="5"/>
      <c r="B38" s="109"/>
      <c r="C38" s="127"/>
      <c r="D38" s="130"/>
      <c r="E38" s="141" t="s">
        <v>701</v>
      </c>
      <c r="F38" s="142"/>
      <c r="G38" s="5"/>
    </row>
    <row r="39" spans="1:7" ht="12" customHeight="1">
      <c r="A39" s="5"/>
      <c r="B39" s="109"/>
      <c r="C39" s="127"/>
      <c r="D39" s="130"/>
      <c r="E39" s="130"/>
      <c r="F39" s="109"/>
      <c r="G39" s="5"/>
    </row>
    <row r="40" spans="1:7" ht="12" customHeight="1">
      <c r="A40" s="3" t="s">
        <v>702</v>
      </c>
      <c r="B40" s="141" t="s">
        <v>703</v>
      </c>
      <c r="C40" s="147"/>
      <c r="D40" s="147"/>
      <c r="E40" s="147"/>
      <c r="F40" s="142"/>
      <c r="G40" s="5"/>
    </row>
    <row r="41" spans="1:7" ht="12" customHeight="1">
      <c r="A41" s="3" t="s">
        <v>704</v>
      </c>
      <c r="B41" s="136" t="s">
        <v>843</v>
      </c>
      <c r="C41" s="137"/>
      <c r="D41" s="137"/>
      <c r="E41" s="141" t="s">
        <v>706</v>
      </c>
      <c r="F41" s="142"/>
      <c r="G41" s="5"/>
    </row>
    <row r="42" spans="1:7" ht="12" customHeight="1">
      <c r="A42" s="3" t="s">
        <v>707</v>
      </c>
      <c r="B42" s="141" t="s">
        <v>708</v>
      </c>
      <c r="C42" s="147"/>
      <c r="D42" s="147"/>
      <c r="E42" s="147"/>
      <c r="F42" s="142"/>
      <c r="G4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view="pageBreakPreview" zoomScaleSheetLayoutView="100" workbookViewId="0">
      <selection activeCell="H25" sqref="H25"/>
    </sheetView>
  </sheetViews>
  <sheetFormatPr defaultRowHeight="15"/>
  <cols>
    <col min="1" max="1" width="4.140625" bestFit="1" customWidth="1"/>
    <col min="2" max="2" width="11" style="379" customWidth="1"/>
    <col min="3" max="3" width="2.85546875" customWidth="1"/>
    <col min="4" max="4" width="32.85546875" customWidth="1"/>
    <col min="5" max="5" width="11.7109375" style="292" bestFit="1" customWidth="1"/>
    <col min="6" max="6" width="11.5703125" style="283" bestFit="1" customWidth="1"/>
    <col min="7" max="7" width="5.85546875" customWidth="1"/>
    <col min="8" max="8" width="16.28515625" style="283" bestFit="1" customWidth="1"/>
    <col min="9" max="9" width="16.140625" style="283" bestFit="1" customWidth="1"/>
    <col min="10" max="10" width="13.28515625" bestFit="1" customWidth="1"/>
    <col min="11" max="11" width="15.28515625" bestFit="1" customWidth="1"/>
    <col min="12" max="13" width="14.28515625" bestFit="1" customWidth="1"/>
    <col min="14" max="14" width="14.28515625" customWidth="1"/>
    <col min="15" max="15" width="14.28515625" bestFit="1" customWidth="1"/>
    <col min="16" max="17" width="13.28515625" bestFit="1" customWidth="1"/>
    <col min="20" max="20" width="13.28515625" bestFit="1" customWidth="1"/>
    <col min="21" max="22" width="14.28515625" bestFit="1" customWidth="1"/>
  </cols>
  <sheetData>
    <row r="1" spans="1:16" ht="26.25">
      <c r="A1" s="771" t="s">
        <v>2895</v>
      </c>
      <c r="B1" s="771"/>
      <c r="C1" s="771"/>
      <c r="D1" s="771"/>
      <c r="E1" s="771"/>
      <c r="F1" s="771"/>
      <c r="G1" s="771"/>
      <c r="H1" s="771"/>
      <c r="I1" s="771"/>
    </row>
    <row r="3" spans="1:16">
      <c r="A3" t="s">
        <v>2796</v>
      </c>
      <c r="C3" t="s">
        <v>2797</v>
      </c>
      <c r="D3" t="s">
        <v>3058</v>
      </c>
    </row>
    <row r="4" spans="1:16">
      <c r="A4" s="772" t="s">
        <v>2903</v>
      </c>
      <c r="B4" s="772"/>
      <c r="C4" t="s">
        <v>2797</v>
      </c>
      <c r="D4" t="s">
        <v>3059</v>
      </c>
      <c r="E4" s="561"/>
    </row>
    <row r="5" spans="1:16">
      <c r="A5" t="s">
        <v>2798</v>
      </c>
      <c r="C5" t="s">
        <v>2797</v>
      </c>
      <c r="D5" t="str">
        <f>Rekapitulasi!D5</f>
        <v>DINAS KETAHANAN PANGAN, TANAMAN PANGAN DAN HORTIKULTURA</v>
      </c>
    </row>
    <row r="6" spans="1:16">
      <c r="D6" t="str">
        <f>Rekapitulasi!D6</f>
        <v xml:space="preserve"> PROVINSI SUMATERA UTARA</v>
      </c>
      <c r="E6" s="537"/>
    </row>
    <row r="7" spans="1:16">
      <c r="A7" t="s">
        <v>2799</v>
      </c>
      <c r="C7" t="s">
        <v>2797</v>
      </c>
      <c r="D7" s="379">
        <v>2023</v>
      </c>
    </row>
    <row r="8" spans="1:16" ht="15.75" thickBot="1"/>
    <row r="9" spans="1:16" s="100" customFormat="1" ht="28.5" customHeight="1" thickTop="1" thickBot="1">
      <c r="A9" s="281" t="s">
        <v>2777</v>
      </c>
      <c r="B9" s="765" t="s">
        <v>2778</v>
      </c>
      <c r="C9" s="766"/>
      <c r="D9" s="767"/>
      <c r="E9" s="282" t="s">
        <v>2784</v>
      </c>
      <c r="F9" s="284" t="s">
        <v>2785</v>
      </c>
      <c r="G9" s="282" t="s">
        <v>2786</v>
      </c>
      <c r="H9" s="284" t="s">
        <v>2787</v>
      </c>
      <c r="I9" s="392" t="s">
        <v>2788</v>
      </c>
    </row>
    <row r="10" spans="1:16" s="100" customFormat="1" ht="16.5" customHeight="1" thickTop="1" thickBot="1">
      <c r="A10" s="289">
        <v>1</v>
      </c>
      <c r="B10" s="768">
        <v>2</v>
      </c>
      <c r="C10" s="769"/>
      <c r="D10" s="770"/>
      <c r="E10" s="290">
        <v>3</v>
      </c>
      <c r="F10" s="291">
        <v>4</v>
      </c>
      <c r="G10" s="290">
        <v>5</v>
      </c>
      <c r="H10" s="291">
        <v>6</v>
      </c>
      <c r="I10" s="395">
        <v>7</v>
      </c>
      <c r="P10" s="100" t="s">
        <v>2807</v>
      </c>
    </row>
    <row r="11" spans="1:16" s="100" customFormat="1" ht="16.5" customHeight="1" thickTop="1">
      <c r="A11" s="545" t="str">
        <f>'BECKUP data'!A3</f>
        <v>A.</v>
      </c>
      <c r="B11" s="544" t="str">
        <f>'BECKUP data'!B3</f>
        <v>PEKERJAAN PENDAHULUAN</v>
      </c>
      <c r="C11" s="538"/>
      <c r="D11" s="539"/>
      <c r="E11" s="540"/>
      <c r="F11" s="541"/>
      <c r="G11" s="540"/>
      <c r="H11" s="541"/>
      <c r="I11" s="542"/>
    </row>
    <row r="12" spans="1:16" s="380" customFormat="1" ht="16.5" customHeight="1">
      <c r="A12" s="702">
        <f>'BECKUP data'!A4</f>
        <v>1</v>
      </c>
      <c r="B12" s="555" t="str">
        <f>'REKAP BECKUP data (2)'!B4</f>
        <v>Pekerjaan Pengkuran kembali</v>
      </c>
      <c r="C12" s="556"/>
      <c r="D12" s="557"/>
      <c r="E12" s="558" t="s">
        <v>954</v>
      </c>
      <c r="F12" s="559">
        <v>1</v>
      </c>
      <c r="G12" s="558" t="s">
        <v>2892</v>
      </c>
      <c r="H12" s="559">
        <v>500000</v>
      </c>
      <c r="I12" s="560">
        <f>H12*F12</f>
        <v>500000</v>
      </c>
      <c r="L12" s="380" t="s">
        <v>2804</v>
      </c>
    </row>
    <row r="13" spans="1:16" s="380" customFormat="1" ht="16.5" customHeight="1">
      <c r="A13" s="702">
        <f>'BECKUP data'!A5</f>
        <v>2</v>
      </c>
      <c r="B13" s="385" t="s">
        <v>2891</v>
      </c>
      <c r="C13" s="386"/>
      <c r="D13" s="387"/>
      <c r="E13" s="388"/>
      <c r="F13" s="391"/>
      <c r="G13" s="388"/>
      <c r="H13" s="391"/>
      <c r="I13" s="394"/>
    </row>
    <row r="14" spans="1:16" s="380" customFormat="1" ht="16.5" customHeight="1">
      <c r="A14" s="543"/>
      <c r="B14" s="385" t="s">
        <v>2886</v>
      </c>
      <c r="C14" s="386"/>
      <c r="D14" s="387"/>
      <c r="E14" s="388" t="s">
        <v>954</v>
      </c>
      <c r="F14" s="391">
        <v>12</v>
      </c>
      <c r="G14" s="388" t="s">
        <v>731</v>
      </c>
      <c r="H14" s="391">
        <v>50000</v>
      </c>
      <c r="I14" s="394">
        <f t="shared" ref="I14:I17" si="0">H14*F14</f>
        <v>600000</v>
      </c>
    </row>
    <row r="15" spans="1:16" s="380" customFormat="1" ht="16.5" customHeight="1">
      <c r="A15" s="543"/>
      <c r="B15" s="546" t="s">
        <v>2887</v>
      </c>
      <c r="C15" s="386"/>
      <c r="D15" s="387"/>
      <c r="E15" s="388" t="s">
        <v>954</v>
      </c>
      <c r="F15" s="391">
        <v>12</v>
      </c>
      <c r="G15" s="547" t="s">
        <v>731</v>
      </c>
      <c r="H15" s="391">
        <v>40000</v>
      </c>
      <c r="I15" s="394">
        <f t="shared" si="0"/>
        <v>480000</v>
      </c>
    </row>
    <row r="16" spans="1:16" s="380" customFormat="1" ht="16.5" customHeight="1">
      <c r="A16" s="543"/>
      <c r="B16" s="546" t="s">
        <v>2888</v>
      </c>
      <c r="C16" s="386"/>
      <c r="D16" s="387"/>
      <c r="E16" s="388" t="s">
        <v>954</v>
      </c>
      <c r="F16" s="391">
        <v>12</v>
      </c>
      <c r="G16" s="547" t="s">
        <v>2889</v>
      </c>
      <c r="H16" s="391">
        <v>15000</v>
      </c>
      <c r="I16" s="394">
        <f t="shared" si="0"/>
        <v>180000</v>
      </c>
    </row>
    <row r="17" spans="1:11" s="380" customFormat="1" ht="16.5" customHeight="1">
      <c r="A17" s="543"/>
      <c r="B17" s="546" t="s">
        <v>2890</v>
      </c>
      <c r="C17" s="386"/>
      <c r="D17" s="387"/>
      <c r="E17" s="388" t="s">
        <v>954</v>
      </c>
      <c r="F17" s="391">
        <v>12</v>
      </c>
      <c r="G17" s="547" t="s">
        <v>2889</v>
      </c>
      <c r="H17" s="391">
        <v>200000</v>
      </c>
      <c r="I17" s="394">
        <f t="shared" si="0"/>
        <v>2400000</v>
      </c>
    </row>
    <row r="18" spans="1:11" s="380" customFormat="1" ht="16.5" customHeight="1" thickBot="1">
      <c r="A18" s="543">
        <f>'BECKUP data'!A6</f>
        <v>3</v>
      </c>
      <c r="B18" s="385" t="str">
        <f>'BECKUP data'!B6</f>
        <v>Perancah Alat Bantu Kerja</v>
      </c>
      <c r="C18" s="386"/>
      <c r="D18" s="387"/>
      <c r="E18" s="388" t="s">
        <v>954</v>
      </c>
      <c r="F18" s="391">
        <v>1</v>
      </c>
      <c r="G18" s="388" t="s">
        <v>2892</v>
      </c>
      <c r="H18" s="391">
        <v>1500000</v>
      </c>
      <c r="I18" s="398">
        <f t="shared" ref="I18" si="1">H18*F18</f>
        <v>1500000</v>
      </c>
      <c r="K18" s="566"/>
    </row>
    <row r="19" spans="1:11" s="380" customFormat="1" ht="16.5" customHeight="1" thickTop="1">
      <c r="A19" s="543"/>
      <c r="B19" s="385"/>
      <c r="C19" s="381"/>
      <c r="D19" s="382"/>
      <c r="E19" s="388"/>
      <c r="F19" s="391"/>
      <c r="G19" s="388"/>
      <c r="H19" s="391"/>
      <c r="I19" s="393">
        <f>SUM(I12:I18)</f>
        <v>5660000</v>
      </c>
    </row>
    <row r="20" spans="1:11" s="397" customFormat="1" ht="16.5" customHeight="1">
      <c r="A20" s="384" t="str">
        <f>'BECKUP data'!A8</f>
        <v>B.</v>
      </c>
      <c r="B20" s="384" t="str">
        <f>'BECKUP data'!B8</f>
        <v>PEKERJAAN PONDASI BADAN JALAN/DINDING PENAHAN TANAH</v>
      </c>
      <c r="C20" s="381"/>
      <c r="D20" s="382"/>
      <c r="E20" s="383"/>
      <c r="F20" s="391"/>
      <c r="G20" s="383"/>
      <c r="H20" s="391"/>
      <c r="I20" s="396"/>
      <c r="J20" s="405"/>
    </row>
    <row r="21" spans="1:11" s="389" customFormat="1" ht="16.5" customHeight="1">
      <c r="A21" s="543">
        <f>'BECKUP data'!A9</f>
        <v>1</v>
      </c>
      <c r="B21" s="385" t="str">
        <f>'BECKUP data'!B9</f>
        <v>Pembersihan, Perataan dan Pengupasan Badan Jalan</v>
      </c>
      <c r="C21" s="386"/>
      <c r="D21" s="387"/>
      <c r="E21" s="388" t="s">
        <v>3048</v>
      </c>
      <c r="F21" s="391">
        <f>'BECKUP data'!I11</f>
        <v>763</v>
      </c>
      <c r="G21" s="391" t="s">
        <v>2583</v>
      </c>
      <c r="H21" s="391">
        <f>'analisa 2019 cetak'!G64</f>
        <v>7866</v>
      </c>
      <c r="I21" s="394">
        <f t="shared" ref="I21:I25" si="2">H21*F21</f>
        <v>6001758</v>
      </c>
      <c r="J21" s="404"/>
    </row>
    <row r="22" spans="1:11" s="389" customFormat="1" ht="16.5" customHeight="1">
      <c r="A22" s="543">
        <f>'BECKUP data'!A12</f>
        <v>2</v>
      </c>
      <c r="B22" s="385" t="str">
        <f>'BECKUP data'!B12</f>
        <v>Pek. Galian Tanah</v>
      </c>
      <c r="C22" s="386"/>
      <c r="D22" s="387"/>
      <c r="E22" s="388" t="s">
        <v>2714</v>
      </c>
      <c r="F22" s="391">
        <f>'BECKUP data'!I12</f>
        <v>45.844999999999999</v>
      </c>
      <c r="G22" s="391" t="s">
        <v>2582</v>
      </c>
      <c r="H22" s="391">
        <f>'analisa 2019 cetak'!G14</f>
        <v>90275</v>
      </c>
      <c r="I22" s="394">
        <f t="shared" si="2"/>
        <v>4138657.375</v>
      </c>
      <c r="J22" s="404"/>
    </row>
    <row r="23" spans="1:11" s="389" customFormat="1" ht="16.5" customHeight="1">
      <c r="A23" s="543">
        <f>'BECKUP data'!A13</f>
        <v>3</v>
      </c>
      <c r="B23" s="385" t="str">
        <f>'BECKUP data'!B13</f>
        <v>Pek. Timbunan Yang Didatangkan</v>
      </c>
      <c r="C23" s="386"/>
      <c r="D23" s="387"/>
      <c r="E23" s="388" t="s">
        <v>2902</v>
      </c>
      <c r="F23" s="391">
        <f>'BECKUP data'!I13</f>
        <v>25.58</v>
      </c>
      <c r="G23" s="391" t="s">
        <v>2582</v>
      </c>
      <c r="H23" s="391">
        <f>'analisa 2019 cetak'!G52</f>
        <v>290424.28999999998</v>
      </c>
      <c r="I23" s="394">
        <f t="shared" si="2"/>
        <v>7429053.3381999992</v>
      </c>
      <c r="J23" s="404"/>
    </row>
    <row r="24" spans="1:11" s="389" customFormat="1" ht="16.5" customHeight="1">
      <c r="A24" s="543">
        <f>'BECKUP data'!A15</f>
        <v>4</v>
      </c>
      <c r="B24" s="385" t="str">
        <f>'BECKUP data'!B15</f>
        <v>Pek. Cor Beton</v>
      </c>
      <c r="C24" s="386"/>
      <c r="D24" s="387"/>
      <c r="E24" s="388" t="s">
        <v>2717</v>
      </c>
      <c r="F24" s="391">
        <f>'BECKUP data'!I18</f>
        <v>66.639999999999986</v>
      </c>
      <c r="G24" s="391" t="s">
        <v>2582</v>
      </c>
      <c r="H24" s="391">
        <f>'analisa 2019 cetak'!G118</f>
        <v>1500633.1</v>
      </c>
      <c r="I24" s="394">
        <f t="shared" ref="I24" si="3">H24*F24</f>
        <v>100002189.78399998</v>
      </c>
      <c r="J24" s="404"/>
    </row>
    <row r="25" spans="1:11" s="389" customFormat="1" ht="16.5" customHeight="1" thickBot="1">
      <c r="A25" s="543">
        <f>'BECKUP data'!A20</f>
        <v>5</v>
      </c>
      <c r="B25" s="385" t="str">
        <f>'BECKUP data'!B20</f>
        <v>Bekisting</v>
      </c>
      <c r="C25" s="386"/>
      <c r="D25" s="387"/>
      <c r="E25" s="388" t="s">
        <v>3050</v>
      </c>
      <c r="F25" s="391">
        <f>'BECKUP data'!I22</f>
        <v>380.8</v>
      </c>
      <c r="G25" s="391" t="s">
        <v>2583</v>
      </c>
      <c r="H25" s="391">
        <f>'analisa 2019 cetak'!G135</f>
        <v>67537.440000000002</v>
      </c>
      <c r="I25" s="398">
        <f t="shared" si="2"/>
        <v>25718257.152000003</v>
      </c>
      <c r="J25" s="404"/>
    </row>
    <row r="26" spans="1:11" s="397" customFormat="1" ht="16.5" customHeight="1" thickTop="1">
      <c r="A26" s="543"/>
      <c r="B26" s="385"/>
      <c r="C26" s="381"/>
      <c r="D26" s="382"/>
      <c r="E26" s="383"/>
      <c r="F26" s="391"/>
      <c r="G26" s="383"/>
      <c r="H26" s="391"/>
      <c r="I26" s="393">
        <f>SUM(I21:I25)</f>
        <v>143289915.64919999</v>
      </c>
      <c r="J26" s="406"/>
    </row>
    <row r="27" spans="1:11" s="389" customFormat="1" ht="16.5" customHeight="1">
      <c r="A27" s="384" t="str">
        <f>'BECKUP data'!A23</f>
        <v>C.</v>
      </c>
      <c r="B27" s="384" t="str">
        <f>'BECKUP data'!B23</f>
        <v>PEKERJAAN BADAN JALAN</v>
      </c>
      <c r="C27" s="381"/>
      <c r="D27" s="382"/>
      <c r="E27" s="388"/>
      <c r="F27" s="391"/>
      <c r="G27" s="391"/>
      <c r="H27" s="391"/>
      <c r="I27" s="394"/>
      <c r="J27" s="404"/>
      <c r="K27" s="403">
        <f>I19+I31+I26</f>
        <v>409840746.0384407</v>
      </c>
    </row>
    <row r="28" spans="1:11" s="389" customFormat="1" ht="16.5" customHeight="1">
      <c r="A28" s="543">
        <f>'BECKUP data'!A24</f>
        <v>1</v>
      </c>
      <c r="B28" s="385" t="str">
        <f>'BECKUP data'!B24</f>
        <v>Cor Beton Badan Jalan</v>
      </c>
      <c r="C28" s="386"/>
      <c r="D28" s="387"/>
      <c r="E28" s="548" t="s">
        <v>2714</v>
      </c>
      <c r="F28" s="391">
        <f>'BECKUP data'!I26</f>
        <v>114.45</v>
      </c>
      <c r="G28" s="391" t="s">
        <v>2582</v>
      </c>
      <c r="H28" s="391">
        <f>H24</f>
        <v>1500633.1</v>
      </c>
      <c r="I28" s="398">
        <f t="shared" ref="I28:I30" si="4">H28*F28</f>
        <v>171747458.29500002</v>
      </c>
      <c r="J28" s="404"/>
    </row>
    <row r="29" spans="1:11" s="389" customFormat="1" ht="16.5" customHeight="1">
      <c r="A29" s="543">
        <f>'BECKUP data'!A28</f>
        <v>2</v>
      </c>
      <c r="B29" s="385" t="str">
        <f>'BECKUP data'!B28</f>
        <v>Pembesian Wiremesh M8 Type A</v>
      </c>
      <c r="C29" s="386"/>
      <c r="D29" s="387"/>
      <c r="E29" s="549" t="str">
        <f>E25</f>
        <v>B. 21. b</v>
      </c>
      <c r="F29" s="391">
        <f>'BECKUP data'!I30</f>
        <v>4364.6425925925923</v>
      </c>
      <c r="G29" s="391" t="s">
        <v>2582</v>
      </c>
      <c r="H29" s="714">
        <f>'analisa 2019 cetak'!G194</f>
        <v>19312.189999999999</v>
      </c>
      <c r="I29" s="715">
        <f t="shared" si="4"/>
        <v>84290807.030240729</v>
      </c>
      <c r="J29" s="404"/>
    </row>
    <row r="30" spans="1:11" s="397" customFormat="1" ht="16.5" customHeight="1" thickBot="1">
      <c r="A30" s="543">
        <f>'BECKUP data'!A32</f>
        <v>3</v>
      </c>
      <c r="B30" s="385" t="str">
        <f>'BECKUP data'!B32</f>
        <v>Bekisting</v>
      </c>
      <c r="C30" s="381"/>
      <c r="D30" s="382"/>
      <c r="E30" s="388" t="str">
        <f>E25</f>
        <v>B. 21. b</v>
      </c>
      <c r="F30" s="391">
        <f>'BECKUP data'!I36</f>
        <v>71.849999999999994</v>
      </c>
      <c r="G30" s="383"/>
      <c r="H30" s="391">
        <f>H25</f>
        <v>67537.440000000002</v>
      </c>
      <c r="I30" s="716">
        <f t="shared" si="4"/>
        <v>4852565.0640000002</v>
      </c>
      <c r="J30" s="406"/>
      <c r="K30" s="717">
        <v>455000000</v>
      </c>
    </row>
    <row r="31" spans="1:11" s="397" customFormat="1" ht="16.5" customHeight="1" thickTop="1">
      <c r="A31" s="543"/>
      <c r="B31" s="385"/>
      <c r="C31" s="381"/>
      <c r="D31" s="382"/>
      <c r="E31" s="383"/>
      <c r="F31" s="391"/>
      <c r="G31" s="383"/>
      <c r="H31" s="391"/>
      <c r="I31" s="439">
        <f>SUM(I28:I30)</f>
        <v>260890830.38924074</v>
      </c>
      <c r="J31" s="406"/>
      <c r="K31" s="717">
        <f>Rekapitulasi!G30-RAB!K30</f>
        <v>-77000</v>
      </c>
    </row>
    <row r="32" spans="1:11" s="397" customFormat="1" ht="16.5" customHeight="1" thickBot="1">
      <c r="A32" s="543"/>
      <c r="B32" s="385"/>
      <c r="C32" s="381"/>
      <c r="D32" s="382"/>
      <c r="E32" s="383"/>
      <c r="F32" s="391"/>
      <c r="G32" s="383"/>
      <c r="H32" s="391"/>
      <c r="I32" s="439"/>
      <c r="J32" s="406"/>
    </row>
    <row r="33" spans="1:9" ht="16.5" thickTop="1" thickBot="1">
      <c r="A33" s="426"/>
      <c r="B33" s="427"/>
      <c r="C33" s="428"/>
      <c r="D33" s="429"/>
      <c r="E33" s="430"/>
      <c r="F33" s="431"/>
      <c r="G33" s="430"/>
      <c r="H33" s="431"/>
      <c r="I33" s="718"/>
    </row>
    <row r="34" spans="1:9" ht="15.75" thickTop="1"/>
  </sheetData>
  <mergeCells count="4">
    <mergeCell ref="B9:D9"/>
    <mergeCell ref="B10:D10"/>
    <mergeCell ref="A1:I1"/>
    <mergeCell ref="A4:B4"/>
  </mergeCells>
  <pageMargins left="0.7" right="0.7" top="0.75" bottom="0.75" header="0.3" footer="0.3"/>
  <pageSetup paperSize="9" scale="77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/>
  <dimension ref="A1:G41"/>
  <sheetViews>
    <sheetView topLeftCell="A31" workbookViewId="0">
      <selection sqref="A1:G41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2126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" customHeight="1">
      <c r="A5" s="5"/>
      <c r="B5" s="13" t="s">
        <v>673</v>
      </c>
      <c r="C5" s="3" t="s">
        <v>674</v>
      </c>
      <c r="D5" s="12" t="s">
        <v>675</v>
      </c>
      <c r="E5" s="13" t="s">
        <v>728</v>
      </c>
      <c r="F5" s="5"/>
      <c r="G5" s="5"/>
    </row>
    <row r="6" spans="1:7" ht="15.2" customHeight="1">
      <c r="A6" s="5"/>
      <c r="B6" s="13" t="s">
        <v>792</v>
      </c>
      <c r="C6" s="3" t="s">
        <v>681</v>
      </c>
      <c r="D6" s="12" t="s">
        <v>675</v>
      </c>
      <c r="E6" s="13" t="s">
        <v>793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13" t="s">
        <v>838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13" t="s">
        <v>838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1026</v>
      </c>
      <c r="C11" s="5"/>
      <c r="D11" s="12" t="s">
        <v>690</v>
      </c>
      <c r="E11" s="13" t="s">
        <v>1010</v>
      </c>
      <c r="F11" s="5"/>
      <c r="G11" s="5"/>
    </row>
    <row r="12" spans="1:7" ht="15" customHeight="1">
      <c r="A12" s="5"/>
      <c r="B12" s="3" t="s">
        <v>1027</v>
      </c>
      <c r="C12" s="5"/>
      <c r="D12" s="11" t="s">
        <v>692</v>
      </c>
      <c r="E12" s="13" t="s">
        <v>829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2127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4.9" customHeight="1">
      <c r="A24" s="18" t="s">
        <v>946</v>
      </c>
      <c r="B24" s="1" t="s">
        <v>947</v>
      </c>
      <c r="C24" s="18" t="s">
        <v>948</v>
      </c>
      <c r="D24" s="18" t="s">
        <v>949</v>
      </c>
      <c r="E24" s="18" t="s">
        <v>950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5.2" customHeight="1">
      <c r="A26" s="5"/>
      <c r="B26" s="13" t="s">
        <v>673</v>
      </c>
      <c r="C26" s="3" t="s">
        <v>674</v>
      </c>
      <c r="D26" s="12" t="s">
        <v>675</v>
      </c>
      <c r="E26" s="3" t="s">
        <v>723</v>
      </c>
      <c r="F26" s="5"/>
      <c r="G26" s="5"/>
    </row>
    <row r="27" spans="1:7" ht="15" customHeight="1">
      <c r="A27" s="5"/>
      <c r="B27" s="13" t="s">
        <v>792</v>
      </c>
      <c r="C27" s="3" t="s">
        <v>681</v>
      </c>
      <c r="D27" s="12" t="s">
        <v>675</v>
      </c>
      <c r="E27" s="3" t="s">
        <v>676</v>
      </c>
      <c r="F27" s="5"/>
      <c r="G27" s="5"/>
    </row>
    <row r="28" spans="1:7" ht="15.2" customHeight="1">
      <c r="A28" s="5"/>
      <c r="B28" s="13" t="s">
        <v>680</v>
      </c>
      <c r="C28" s="3" t="s">
        <v>681</v>
      </c>
      <c r="D28" s="12" t="s">
        <v>675</v>
      </c>
      <c r="E28" s="3" t="s">
        <v>784</v>
      </c>
      <c r="F28" s="5"/>
      <c r="G28" s="5"/>
    </row>
    <row r="29" spans="1:7" ht="15" customHeight="1">
      <c r="A29" s="5"/>
      <c r="B29" s="13" t="s">
        <v>683</v>
      </c>
      <c r="C29" s="3" t="s">
        <v>684</v>
      </c>
      <c r="D29" s="12" t="s">
        <v>675</v>
      </c>
      <c r="E29" s="3" t="s">
        <v>765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5" customHeight="1">
      <c r="A32" s="5"/>
      <c r="B32" s="3" t="s">
        <v>771</v>
      </c>
      <c r="C32" s="5"/>
      <c r="D32" s="12" t="s">
        <v>690</v>
      </c>
      <c r="E32" s="3" t="s">
        <v>781</v>
      </c>
      <c r="F32" s="5"/>
      <c r="G32" s="5"/>
    </row>
    <row r="33" spans="1:7" ht="15.2" customHeight="1">
      <c r="A33" s="5"/>
      <c r="B33" s="3" t="s">
        <v>727</v>
      </c>
      <c r="C33" s="5"/>
      <c r="D33" s="11" t="s">
        <v>692</v>
      </c>
      <c r="E33" s="3" t="s">
        <v>868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2128</v>
      </c>
    </row>
    <row r="3" spans="1:7" ht="34.9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.2" customHeight="1">
      <c r="A5" s="5"/>
      <c r="B5" s="13" t="s">
        <v>673</v>
      </c>
      <c r="C5" s="3" t="s">
        <v>674</v>
      </c>
      <c r="D5" s="12" t="s">
        <v>675</v>
      </c>
      <c r="E5" s="3" t="s">
        <v>813</v>
      </c>
      <c r="F5" s="5"/>
      <c r="G5" s="5"/>
    </row>
    <row r="6" spans="1:7" ht="15" customHeight="1">
      <c r="A6" s="5"/>
      <c r="B6" s="13" t="s">
        <v>792</v>
      </c>
      <c r="C6" s="3" t="s">
        <v>681</v>
      </c>
      <c r="D6" s="12" t="s">
        <v>675</v>
      </c>
      <c r="E6" s="3" t="s">
        <v>1028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3" t="s">
        <v>1008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3" t="s">
        <v>1008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771</v>
      </c>
      <c r="C11" s="5"/>
      <c r="D11" s="12" t="s">
        <v>690</v>
      </c>
      <c r="E11" s="3" t="s">
        <v>941</v>
      </c>
      <c r="F11" s="5"/>
      <c r="G11" s="5"/>
    </row>
    <row r="12" spans="1:7" ht="15.2" customHeight="1">
      <c r="A12" s="5"/>
      <c r="B12" s="3" t="s">
        <v>1029</v>
      </c>
      <c r="C12" s="5"/>
      <c r="D12" s="12" t="s">
        <v>690</v>
      </c>
      <c r="E12" s="3" t="s">
        <v>899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1.85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26"/>
      <c r="B21" s="30"/>
      <c r="C21" s="30"/>
      <c r="D21" s="30"/>
      <c r="E21" s="30"/>
      <c r="F21" s="30"/>
      <c r="G21" s="28"/>
    </row>
    <row r="22" spans="1:7" ht="12.2" customHeight="1">
      <c r="A22" s="64" t="s">
        <v>2129</v>
      </c>
      <c r="B22" s="30"/>
      <c r="C22" s="30"/>
      <c r="D22" s="30"/>
      <c r="E22" s="30"/>
      <c r="F22" s="30"/>
      <c r="G22" s="28"/>
    </row>
    <row r="23" spans="1:7" ht="12.2" customHeight="1">
      <c r="A23" s="26"/>
      <c r="B23" s="30"/>
      <c r="C23" s="30"/>
      <c r="D23" s="30"/>
      <c r="E23" s="30"/>
      <c r="F23" s="30"/>
      <c r="G23" s="28"/>
    </row>
    <row r="24" spans="1:7" ht="34.9" customHeight="1">
      <c r="A24" s="18" t="s">
        <v>946</v>
      </c>
      <c r="B24" s="1" t="s">
        <v>947</v>
      </c>
      <c r="C24" s="18" t="s">
        <v>948</v>
      </c>
      <c r="D24" s="18" t="s">
        <v>949</v>
      </c>
      <c r="E24" s="18" t="s">
        <v>950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5.2" customHeight="1">
      <c r="A26" s="5"/>
      <c r="B26" s="13" t="s">
        <v>673</v>
      </c>
      <c r="C26" s="3" t="s">
        <v>674</v>
      </c>
      <c r="D26" s="12" t="s">
        <v>675</v>
      </c>
      <c r="E26" s="3" t="s">
        <v>813</v>
      </c>
      <c r="F26" s="5"/>
      <c r="G26" s="5"/>
    </row>
    <row r="27" spans="1:7" ht="15" customHeight="1">
      <c r="A27" s="5"/>
      <c r="B27" s="13" t="s">
        <v>792</v>
      </c>
      <c r="C27" s="3" t="s">
        <v>681</v>
      </c>
      <c r="D27" s="12" t="s">
        <v>675</v>
      </c>
      <c r="E27" s="3" t="s">
        <v>1028</v>
      </c>
      <c r="F27" s="5"/>
      <c r="G27" s="5"/>
    </row>
    <row r="28" spans="1:7" ht="15" customHeight="1">
      <c r="A28" s="5"/>
      <c r="B28" s="13" t="s">
        <v>680</v>
      </c>
      <c r="C28" s="3" t="s">
        <v>681</v>
      </c>
      <c r="D28" s="12" t="s">
        <v>675</v>
      </c>
      <c r="E28" s="3" t="s">
        <v>1008</v>
      </c>
      <c r="F28" s="5"/>
      <c r="G28" s="5"/>
    </row>
    <row r="29" spans="1:7" ht="15.2" customHeight="1">
      <c r="A29" s="5"/>
      <c r="B29" s="13" t="s">
        <v>683</v>
      </c>
      <c r="C29" s="3" t="s">
        <v>684</v>
      </c>
      <c r="D29" s="12" t="s">
        <v>675</v>
      </c>
      <c r="E29" s="3" t="s">
        <v>1008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5" customHeight="1">
      <c r="A32" s="5"/>
      <c r="B32" s="3" t="s">
        <v>771</v>
      </c>
      <c r="C32" s="5"/>
      <c r="D32" s="12" t="s">
        <v>690</v>
      </c>
      <c r="E32" s="3" t="s">
        <v>941</v>
      </c>
      <c r="F32" s="5"/>
      <c r="G32" s="5"/>
    </row>
    <row r="33" spans="1:7" ht="15.2" customHeight="1">
      <c r="A33" s="5"/>
      <c r="B33" s="3" t="s">
        <v>1030</v>
      </c>
      <c r="C33" s="5"/>
      <c r="D33" s="12" t="s">
        <v>690</v>
      </c>
      <c r="E33" s="3" t="s">
        <v>899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/>
  <dimension ref="A1:G40"/>
  <sheetViews>
    <sheetView topLeftCell="A19" workbookViewId="0">
      <selection sqref="A1:G40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2130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" customHeight="1">
      <c r="A5" s="5"/>
      <c r="B5" s="13" t="s">
        <v>673</v>
      </c>
      <c r="C5" s="3" t="s">
        <v>674</v>
      </c>
      <c r="D5" s="12" t="s">
        <v>675</v>
      </c>
      <c r="E5" s="3" t="s">
        <v>712</v>
      </c>
      <c r="F5" s="5"/>
      <c r="G5" s="5"/>
    </row>
    <row r="6" spans="1:7" ht="15.2" customHeight="1">
      <c r="A6" s="5"/>
      <c r="B6" s="13" t="s">
        <v>792</v>
      </c>
      <c r="C6" s="3" t="s">
        <v>681</v>
      </c>
      <c r="D6" s="12" t="s">
        <v>675</v>
      </c>
      <c r="E6" s="3" t="s">
        <v>729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3" t="s">
        <v>761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3" t="s">
        <v>789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771</v>
      </c>
      <c r="C11" s="5"/>
      <c r="D11" s="12" t="s">
        <v>690</v>
      </c>
      <c r="E11" s="3" t="s">
        <v>1031</v>
      </c>
      <c r="F11" s="5"/>
      <c r="G11" s="5"/>
    </row>
    <row r="12" spans="1:7" ht="15" customHeight="1">
      <c r="A12" s="5"/>
      <c r="B12" s="3" t="s">
        <v>727</v>
      </c>
      <c r="C12" s="5"/>
      <c r="D12" s="12" t="s">
        <v>690</v>
      </c>
      <c r="E12" s="3" t="s">
        <v>858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2131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18" t="s">
        <v>946</v>
      </c>
      <c r="B24" s="1" t="s">
        <v>947</v>
      </c>
      <c r="C24" s="18" t="s">
        <v>948</v>
      </c>
      <c r="D24" s="18" t="s">
        <v>949</v>
      </c>
      <c r="E24" s="18" t="s">
        <v>950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5" customHeight="1">
      <c r="A26" s="5"/>
      <c r="B26" s="13" t="s">
        <v>673</v>
      </c>
      <c r="C26" s="3" t="s">
        <v>674</v>
      </c>
      <c r="D26" s="12" t="s">
        <v>675</v>
      </c>
      <c r="E26" s="3" t="s">
        <v>728</v>
      </c>
      <c r="F26" s="5"/>
      <c r="G26" s="5"/>
    </row>
    <row r="27" spans="1:7" ht="15" customHeight="1">
      <c r="A27" s="5"/>
      <c r="B27" s="13" t="s">
        <v>792</v>
      </c>
      <c r="C27" s="3" t="s">
        <v>681</v>
      </c>
      <c r="D27" s="12" t="s">
        <v>675</v>
      </c>
      <c r="E27" s="3" t="s">
        <v>793</v>
      </c>
      <c r="F27" s="5"/>
      <c r="G27" s="5"/>
    </row>
    <row r="28" spans="1:7" ht="15.2" customHeight="1">
      <c r="A28" s="5"/>
      <c r="B28" s="13" t="s">
        <v>680</v>
      </c>
      <c r="C28" s="3" t="s">
        <v>681</v>
      </c>
      <c r="D28" s="12" t="s">
        <v>675</v>
      </c>
      <c r="E28" s="3" t="s">
        <v>838</v>
      </c>
      <c r="F28" s="5"/>
      <c r="G28" s="5"/>
    </row>
    <row r="29" spans="1:7" ht="15" customHeight="1">
      <c r="A29" s="5"/>
      <c r="B29" s="13" t="s">
        <v>683</v>
      </c>
      <c r="C29" s="3" t="s">
        <v>684</v>
      </c>
      <c r="D29" s="12" t="s">
        <v>675</v>
      </c>
      <c r="E29" s="3" t="s">
        <v>838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5.2" customHeight="1">
      <c r="A32" s="5"/>
      <c r="B32" s="3" t="s">
        <v>771</v>
      </c>
      <c r="C32" s="5"/>
      <c r="D32" s="12" t="s">
        <v>690</v>
      </c>
      <c r="E32" s="3" t="s">
        <v>1032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3" t="s">
        <v>699</v>
      </c>
      <c r="B34" s="3" t="s">
        <v>700</v>
      </c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878" t="s">
        <v>701</v>
      </c>
      <c r="F36" s="878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3" t="s">
        <v>702</v>
      </c>
      <c r="B38" s="878" t="s">
        <v>703</v>
      </c>
      <c r="C38" s="878"/>
      <c r="D38" s="878"/>
      <c r="E38" s="878"/>
      <c r="F38" s="878"/>
      <c r="G38" s="5"/>
    </row>
    <row r="39" spans="1:7" ht="12" customHeight="1">
      <c r="A39" s="3" t="s">
        <v>704</v>
      </c>
      <c r="B39" s="875" t="s">
        <v>843</v>
      </c>
      <c r="C39" s="875"/>
      <c r="D39" s="875"/>
      <c r="E39" s="876" t="s">
        <v>706</v>
      </c>
      <c r="F39" s="876"/>
      <c r="G39" s="5"/>
    </row>
    <row r="40" spans="1:7" ht="12" customHeight="1">
      <c r="A40" s="3" t="s">
        <v>707</v>
      </c>
      <c r="B40" s="877" t="s">
        <v>708</v>
      </c>
      <c r="C40" s="877"/>
      <c r="D40" s="877"/>
      <c r="E40" s="877"/>
      <c r="F40" s="877"/>
      <c r="G40" s="5"/>
    </row>
  </sheetData>
  <mergeCells count="14">
    <mergeCell ref="E9:F9"/>
    <mergeCell ref="E13:F13"/>
    <mergeCell ref="E16:F16"/>
    <mergeCell ref="B18:F18"/>
    <mergeCell ref="B19:D19"/>
    <mergeCell ref="E19:F19"/>
    <mergeCell ref="B39:D39"/>
    <mergeCell ref="E39:F39"/>
    <mergeCell ref="B40:F40"/>
    <mergeCell ref="B20:F20"/>
    <mergeCell ref="E30:F30"/>
    <mergeCell ref="E33:F33"/>
    <mergeCell ref="E36:F36"/>
    <mergeCell ref="B38:F3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5"/>
  <dimension ref="A1:G40"/>
  <sheetViews>
    <sheetView workbookViewId="0">
      <selection activeCell="G40" sqref="A1:G40"/>
    </sheetView>
  </sheetViews>
  <sheetFormatPr defaultRowHeight="15"/>
  <cols>
    <col min="1" max="1" width="5.28515625" customWidth="1"/>
    <col min="2" max="2" width="21" customWidth="1"/>
    <col min="3" max="3" width="8.7109375" customWidth="1"/>
    <col min="4" max="4" width="11" customWidth="1"/>
    <col min="5" max="5" width="14.7109375" customWidth="1"/>
    <col min="6" max="6" width="14.42578125" customWidth="1"/>
    <col min="7" max="7" width="16.5703125" customWidth="1"/>
  </cols>
  <sheetData>
    <row r="1" spans="1:7">
      <c r="A1" s="64" t="s">
        <v>2132</v>
      </c>
    </row>
    <row r="3" spans="1:7" ht="35.1" customHeight="1">
      <c r="A3" s="18" t="s">
        <v>946</v>
      </c>
      <c r="B3" s="1" t="s">
        <v>947</v>
      </c>
      <c r="C3" s="18" t="s">
        <v>948</v>
      </c>
      <c r="D3" s="18" t="s">
        <v>949</v>
      </c>
      <c r="E3" s="18" t="s">
        <v>950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5" customHeight="1">
      <c r="A5" s="5"/>
      <c r="B5" s="13" t="s">
        <v>673</v>
      </c>
      <c r="C5" s="3" t="s">
        <v>674</v>
      </c>
      <c r="D5" s="12" t="s">
        <v>675</v>
      </c>
      <c r="E5" s="3" t="s">
        <v>825</v>
      </c>
      <c r="F5" s="5"/>
      <c r="G5" s="5"/>
    </row>
    <row r="6" spans="1:7" ht="15.2" customHeight="1">
      <c r="A6" s="5"/>
      <c r="B6" s="13" t="s">
        <v>792</v>
      </c>
      <c r="C6" s="3" t="s">
        <v>681</v>
      </c>
      <c r="D6" s="12" t="s">
        <v>675</v>
      </c>
      <c r="E6" s="3" t="s">
        <v>820</v>
      </c>
      <c r="F6" s="5"/>
      <c r="G6" s="5"/>
    </row>
    <row r="7" spans="1:7" ht="15" customHeight="1">
      <c r="A7" s="5"/>
      <c r="B7" s="13" t="s">
        <v>680</v>
      </c>
      <c r="C7" s="3" t="s">
        <v>681</v>
      </c>
      <c r="D7" s="12" t="s">
        <v>675</v>
      </c>
      <c r="E7" s="3" t="s">
        <v>765</v>
      </c>
      <c r="F7" s="5"/>
      <c r="G7" s="5"/>
    </row>
    <row r="8" spans="1:7" ht="15.2" customHeight="1">
      <c r="A8" s="5"/>
      <c r="B8" s="13" t="s">
        <v>683</v>
      </c>
      <c r="C8" s="3" t="s">
        <v>684</v>
      </c>
      <c r="D8" s="12" t="s">
        <v>675</v>
      </c>
      <c r="E8" s="3" t="s">
        <v>765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5" customHeight="1">
      <c r="A11" s="5"/>
      <c r="B11" s="3" t="s">
        <v>771</v>
      </c>
      <c r="C11" s="5"/>
      <c r="D11" s="12" t="s">
        <v>690</v>
      </c>
      <c r="E11" s="3" t="s">
        <v>853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2133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4.9" customHeight="1">
      <c r="A23" s="18" t="s">
        <v>946</v>
      </c>
      <c r="B23" s="1" t="s">
        <v>947</v>
      </c>
      <c r="C23" s="18" t="s">
        <v>948</v>
      </c>
      <c r="D23" s="18" t="s">
        <v>949</v>
      </c>
      <c r="E23" s="18" t="s">
        <v>950</v>
      </c>
      <c r="F23" s="7" t="s">
        <v>752</v>
      </c>
      <c r="G23" s="7" t="s">
        <v>753</v>
      </c>
    </row>
    <row r="24" spans="1:7" ht="12" customHeight="1">
      <c r="A24" s="3" t="s">
        <v>671</v>
      </c>
      <c r="B24" s="3" t="s">
        <v>672</v>
      </c>
      <c r="C24" s="5"/>
      <c r="D24" s="5"/>
      <c r="E24" s="5"/>
      <c r="F24" s="5"/>
      <c r="G24" s="5"/>
    </row>
    <row r="25" spans="1:7" ht="15.2" customHeight="1">
      <c r="A25" s="5"/>
      <c r="B25" s="13" t="s">
        <v>673</v>
      </c>
      <c r="C25" s="3" t="s">
        <v>674</v>
      </c>
      <c r="D25" s="12" t="s">
        <v>675</v>
      </c>
      <c r="E25" s="3" t="s">
        <v>712</v>
      </c>
      <c r="F25" s="5"/>
      <c r="G25" s="5"/>
    </row>
    <row r="26" spans="1:7" ht="15" customHeight="1">
      <c r="A26" s="5"/>
      <c r="B26" s="13" t="s">
        <v>792</v>
      </c>
      <c r="C26" s="3" t="s">
        <v>681</v>
      </c>
      <c r="D26" s="12" t="s">
        <v>675</v>
      </c>
      <c r="E26" s="3" t="s">
        <v>728</v>
      </c>
      <c r="F26" s="5"/>
      <c r="G26" s="5"/>
    </row>
    <row r="27" spans="1:7" ht="15" customHeight="1">
      <c r="A27" s="5"/>
      <c r="B27" s="13" t="s">
        <v>680</v>
      </c>
      <c r="C27" s="3" t="s">
        <v>681</v>
      </c>
      <c r="D27" s="12" t="s">
        <v>675</v>
      </c>
      <c r="E27" s="3" t="s">
        <v>789</v>
      </c>
      <c r="F27" s="5"/>
      <c r="G27" s="5"/>
    </row>
    <row r="28" spans="1:7" ht="15.2" customHeight="1">
      <c r="A28" s="5"/>
      <c r="B28" s="13" t="s">
        <v>683</v>
      </c>
      <c r="C28" s="3" t="s">
        <v>684</v>
      </c>
      <c r="D28" s="12" t="s">
        <v>675</v>
      </c>
      <c r="E28" s="3" t="s">
        <v>789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5" customHeight="1">
      <c r="A31" s="5"/>
      <c r="B31" s="3" t="s">
        <v>771</v>
      </c>
      <c r="C31" s="5"/>
      <c r="D31" s="12" t="s">
        <v>690</v>
      </c>
      <c r="E31" s="3" t="s">
        <v>1033</v>
      </c>
      <c r="F31" s="5"/>
      <c r="G31" s="5"/>
    </row>
    <row r="32" spans="1:7" ht="15" customHeight="1">
      <c r="A32" s="5"/>
      <c r="B32" s="3" t="s">
        <v>727</v>
      </c>
      <c r="C32" s="5"/>
      <c r="D32" s="11" t="s">
        <v>692</v>
      </c>
      <c r="E32" s="3" t="s">
        <v>769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3" t="s">
        <v>699</v>
      </c>
      <c r="B34" s="3" t="s">
        <v>700</v>
      </c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878" t="s">
        <v>701</v>
      </c>
      <c r="F36" s="878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3" t="s">
        <v>702</v>
      </c>
      <c r="B38" s="878" t="s">
        <v>703</v>
      </c>
      <c r="C38" s="878"/>
      <c r="D38" s="878"/>
      <c r="E38" s="878"/>
      <c r="F38" s="878"/>
      <c r="G38" s="5"/>
    </row>
    <row r="39" spans="1:7" ht="12" customHeight="1">
      <c r="A39" s="3" t="s">
        <v>704</v>
      </c>
      <c r="B39" s="875" t="s">
        <v>843</v>
      </c>
      <c r="C39" s="875"/>
      <c r="D39" s="875"/>
      <c r="E39" s="876" t="s">
        <v>706</v>
      </c>
      <c r="F39" s="876"/>
      <c r="G39" s="5"/>
    </row>
    <row r="40" spans="1:7" ht="12.2" customHeight="1">
      <c r="A40" s="3" t="s">
        <v>707</v>
      </c>
      <c r="B40" s="877" t="s">
        <v>708</v>
      </c>
      <c r="C40" s="877"/>
      <c r="D40" s="877"/>
      <c r="E40" s="877"/>
      <c r="F40" s="877"/>
      <c r="G40" s="5"/>
    </row>
  </sheetData>
  <mergeCells count="14">
    <mergeCell ref="E9:F9"/>
    <mergeCell ref="E12:F12"/>
    <mergeCell ref="E15:F15"/>
    <mergeCell ref="B17:F17"/>
    <mergeCell ref="B18:D18"/>
    <mergeCell ref="E18:F18"/>
    <mergeCell ref="B39:D39"/>
    <mergeCell ref="E39:F39"/>
    <mergeCell ref="B40:F40"/>
    <mergeCell ref="B19:F19"/>
    <mergeCell ref="E29:F29"/>
    <mergeCell ref="E33:F33"/>
    <mergeCell ref="E36:F36"/>
    <mergeCell ref="B38:F3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6"/>
  <dimension ref="A1:G19"/>
  <sheetViews>
    <sheetView workbookViewId="0">
      <selection sqref="A1:G19"/>
    </sheetView>
  </sheetViews>
  <sheetFormatPr defaultRowHeight="15"/>
  <cols>
    <col min="1" max="1" width="5.28515625" customWidth="1"/>
    <col min="2" max="2" width="21" customWidth="1"/>
    <col min="3" max="3" width="5.28515625" customWidth="1"/>
    <col min="4" max="4" width="10.85546875" customWidth="1"/>
    <col min="5" max="5" width="14.7109375" customWidth="1"/>
    <col min="6" max="6" width="14.28515625" customWidth="1"/>
    <col min="7" max="7" width="16.5703125" customWidth="1"/>
  </cols>
  <sheetData>
    <row r="1" spans="1:7">
      <c r="A1" s="64" t="s">
        <v>2134</v>
      </c>
    </row>
    <row r="3" spans="1:7" ht="35.1" customHeight="1">
      <c r="A3" s="18" t="s">
        <v>946</v>
      </c>
      <c r="B3" s="1" t="s">
        <v>947</v>
      </c>
      <c r="C3" s="155" t="s">
        <v>948</v>
      </c>
      <c r="D3" s="155" t="s">
        <v>949</v>
      </c>
      <c r="E3" s="155" t="s">
        <v>950</v>
      </c>
      <c r="F3" s="135" t="s">
        <v>752</v>
      </c>
      <c r="G3" s="113" t="s">
        <v>753</v>
      </c>
    </row>
    <row r="4" spans="1:7" ht="12" customHeight="1">
      <c r="A4" s="3" t="s">
        <v>671</v>
      </c>
      <c r="B4" s="110" t="s">
        <v>672</v>
      </c>
      <c r="C4" s="130"/>
      <c r="D4" s="130"/>
      <c r="E4" s="130"/>
      <c r="F4" s="130"/>
      <c r="G4" s="109"/>
    </row>
    <row r="5" spans="1:7" ht="15" customHeight="1">
      <c r="A5" s="5"/>
      <c r="B5" s="117" t="s">
        <v>673</v>
      </c>
      <c r="C5" s="141" t="s">
        <v>674</v>
      </c>
      <c r="D5" s="141" t="s">
        <v>675</v>
      </c>
      <c r="E5" s="141" t="s">
        <v>679</v>
      </c>
      <c r="F5" s="130"/>
      <c r="G5" s="109"/>
    </row>
    <row r="6" spans="1:7" ht="15.2" customHeight="1">
      <c r="A6" s="5"/>
      <c r="B6" s="117" t="s">
        <v>792</v>
      </c>
      <c r="C6" s="141" t="s">
        <v>681</v>
      </c>
      <c r="D6" s="141" t="s">
        <v>675</v>
      </c>
      <c r="E6" s="141" t="s">
        <v>729</v>
      </c>
      <c r="F6" s="130"/>
      <c r="G6" s="109"/>
    </row>
    <row r="7" spans="1:7" ht="15" customHeight="1">
      <c r="A7" s="5"/>
      <c r="B7" s="117" t="s">
        <v>680</v>
      </c>
      <c r="C7" s="141" t="s">
        <v>681</v>
      </c>
      <c r="D7" s="141" t="s">
        <v>675</v>
      </c>
      <c r="E7" s="141" t="s">
        <v>761</v>
      </c>
      <c r="F7" s="130"/>
      <c r="G7" s="109"/>
    </row>
    <row r="8" spans="1:7" ht="15.2" customHeight="1">
      <c r="A8" s="5"/>
      <c r="B8" s="117" t="s">
        <v>683</v>
      </c>
      <c r="C8" s="141" t="s">
        <v>684</v>
      </c>
      <c r="D8" s="141" t="s">
        <v>675</v>
      </c>
      <c r="E8" s="141" t="s">
        <v>761</v>
      </c>
      <c r="F8" s="130"/>
      <c r="G8" s="109"/>
    </row>
    <row r="9" spans="1:7" ht="12" customHeight="1">
      <c r="A9" s="5"/>
      <c r="B9" s="109"/>
      <c r="C9" s="130"/>
      <c r="D9" s="130"/>
      <c r="E9" s="141" t="s">
        <v>685</v>
      </c>
      <c r="F9" s="147"/>
      <c r="G9" s="109"/>
    </row>
    <row r="10" spans="1:7" ht="12" customHeight="1">
      <c r="A10" s="3" t="s">
        <v>686</v>
      </c>
      <c r="B10" s="110" t="s">
        <v>687</v>
      </c>
      <c r="C10" s="130"/>
      <c r="D10" s="130"/>
      <c r="E10" s="130"/>
      <c r="F10" s="130"/>
      <c r="G10" s="109"/>
    </row>
    <row r="11" spans="1:7" ht="15" customHeight="1">
      <c r="A11" s="5"/>
      <c r="B11" s="110" t="s">
        <v>771</v>
      </c>
      <c r="C11" s="130"/>
      <c r="D11" s="141" t="s">
        <v>690</v>
      </c>
      <c r="E11" s="141" t="s">
        <v>1034</v>
      </c>
      <c r="F11" s="130"/>
      <c r="G11" s="109"/>
    </row>
    <row r="12" spans="1:7" ht="12" customHeight="1">
      <c r="A12" s="5"/>
      <c r="B12" s="109"/>
      <c r="C12" s="130"/>
      <c r="D12" s="130"/>
      <c r="E12" s="141" t="s">
        <v>698</v>
      </c>
      <c r="F12" s="147"/>
      <c r="G12" s="109"/>
    </row>
    <row r="13" spans="1:7" ht="12" customHeight="1">
      <c r="A13" s="3" t="s">
        <v>699</v>
      </c>
      <c r="B13" s="110" t="s">
        <v>700</v>
      </c>
      <c r="C13" s="130"/>
      <c r="D13" s="130"/>
      <c r="E13" s="130"/>
      <c r="F13" s="130"/>
      <c r="G13" s="109"/>
    </row>
    <row r="14" spans="1:7" ht="12" customHeight="1">
      <c r="A14" s="5"/>
      <c r="B14" s="109"/>
      <c r="C14" s="130"/>
      <c r="D14" s="130"/>
      <c r="E14" s="130"/>
      <c r="F14" s="130"/>
      <c r="G14" s="109"/>
    </row>
    <row r="15" spans="1:7" ht="12" customHeight="1">
      <c r="A15" s="5"/>
      <c r="B15" s="109"/>
      <c r="C15" s="130"/>
      <c r="D15" s="130"/>
      <c r="E15" s="141" t="s">
        <v>701</v>
      </c>
      <c r="F15" s="147"/>
      <c r="G15" s="109"/>
    </row>
    <row r="16" spans="1:7" ht="12" customHeight="1">
      <c r="A16" s="5"/>
      <c r="B16" s="109"/>
      <c r="C16" s="130"/>
      <c r="D16" s="130"/>
      <c r="E16" s="130"/>
      <c r="F16" s="130"/>
      <c r="G16" s="109"/>
    </row>
    <row r="17" spans="1:7" ht="12" customHeight="1">
      <c r="A17" s="3" t="s">
        <v>702</v>
      </c>
      <c r="B17" s="141" t="s">
        <v>703</v>
      </c>
      <c r="C17" s="147"/>
      <c r="D17" s="147"/>
      <c r="E17" s="147"/>
      <c r="F17" s="147"/>
      <c r="G17" s="109"/>
    </row>
    <row r="18" spans="1:7" ht="12" customHeight="1">
      <c r="A18" s="3" t="s">
        <v>704</v>
      </c>
      <c r="B18" s="136" t="s">
        <v>843</v>
      </c>
      <c r="C18" s="137"/>
      <c r="D18" s="137"/>
      <c r="E18" s="141" t="s">
        <v>706</v>
      </c>
      <c r="F18" s="147"/>
      <c r="G18" s="109"/>
    </row>
    <row r="19" spans="1:7" ht="12" customHeight="1">
      <c r="A19" s="3" t="s">
        <v>707</v>
      </c>
      <c r="B19" s="141" t="s">
        <v>708</v>
      </c>
      <c r="C19" s="147"/>
      <c r="D19" s="147"/>
      <c r="E19" s="147"/>
      <c r="F19" s="147"/>
      <c r="G19" s="109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7">
    <tabColor theme="9" tint="-0.249977111117893"/>
  </sheetPr>
  <dimension ref="A1:G23"/>
  <sheetViews>
    <sheetView workbookViewId="0">
      <selection sqref="A1:G23"/>
    </sheetView>
  </sheetViews>
  <sheetFormatPr defaultRowHeight="15"/>
  <cols>
    <col min="1" max="1" width="4.5703125" customWidth="1"/>
    <col min="2" max="2" width="21" customWidth="1"/>
    <col min="3" max="3" width="7" customWidth="1"/>
    <col min="4" max="4" width="5.5703125" customWidth="1"/>
    <col min="5" max="5" width="12.140625" customWidth="1"/>
    <col min="6" max="6" width="15.5703125" customWidth="1"/>
    <col min="7" max="7" width="16.5703125" customWidth="1"/>
  </cols>
  <sheetData>
    <row r="1" spans="1:7" ht="12" customHeight="1">
      <c r="A1" s="157" t="s">
        <v>2135</v>
      </c>
      <c r="B1" s="68"/>
      <c r="C1" s="68"/>
      <c r="D1" s="68"/>
      <c r="E1" s="68"/>
      <c r="F1" s="68"/>
      <c r="G1" s="66"/>
    </row>
    <row r="2" spans="1:7" ht="12" customHeight="1">
      <c r="A2" s="157"/>
      <c r="B2" s="68"/>
      <c r="C2" s="68"/>
      <c r="D2" s="68"/>
      <c r="E2" s="68"/>
      <c r="F2" s="68"/>
      <c r="G2" s="66"/>
    </row>
    <row r="3" spans="1:7" ht="12" customHeight="1">
      <c r="A3" s="158" t="s">
        <v>2136</v>
      </c>
      <c r="B3" s="68"/>
      <c r="C3" s="68"/>
      <c r="D3" s="68"/>
      <c r="E3" s="68"/>
      <c r="F3" s="68"/>
      <c r="G3" s="66"/>
    </row>
    <row r="4" spans="1:7" ht="12" customHeight="1">
      <c r="A4" s="145"/>
      <c r="B4" s="145"/>
      <c r="C4" s="145"/>
      <c r="D4" s="145"/>
      <c r="E4" s="145"/>
      <c r="F4" s="145"/>
      <c r="G4" s="140"/>
    </row>
    <row r="5" spans="1:7" ht="35.1" customHeight="1">
      <c r="A5" s="112" t="s">
        <v>747</v>
      </c>
      <c r="B5" s="135" t="s">
        <v>748</v>
      </c>
      <c r="C5" s="112" t="s">
        <v>749</v>
      </c>
      <c r="D5" s="135" t="s">
        <v>750</v>
      </c>
      <c r="E5" s="135" t="s">
        <v>751</v>
      </c>
      <c r="F5" s="135" t="s">
        <v>752</v>
      </c>
      <c r="G5" s="159" t="s">
        <v>753</v>
      </c>
    </row>
    <row r="6" spans="1:7" ht="12" customHeight="1">
      <c r="A6" s="114" t="s">
        <v>671</v>
      </c>
      <c r="B6" s="141" t="s">
        <v>672</v>
      </c>
      <c r="C6" s="109"/>
      <c r="D6" s="130"/>
      <c r="E6" s="130"/>
      <c r="F6" s="130"/>
      <c r="G6" s="133"/>
    </row>
    <row r="7" spans="1:7" ht="13.7" customHeight="1">
      <c r="A7" s="109"/>
      <c r="B7" s="141" t="s">
        <v>673</v>
      </c>
      <c r="C7" s="110" t="s">
        <v>674</v>
      </c>
      <c r="D7" s="141" t="s">
        <v>675</v>
      </c>
      <c r="E7" s="141" t="s">
        <v>734</v>
      </c>
      <c r="F7" s="130"/>
      <c r="G7" s="133"/>
    </row>
    <row r="8" spans="1:7" ht="13.7" customHeight="1">
      <c r="A8" s="109"/>
      <c r="B8" s="141" t="s">
        <v>792</v>
      </c>
      <c r="C8" s="110" t="s">
        <v>678</v>
      </c>
      <c r="D8" s="141" t="s">
        <v>675</v>
      </c>
      <c r="E8" s="141" t="s">
        <v>768</v>
      </c>
      <c r="F8" s="130"/>
      <c r="G8" s="133"/>
    </row>
    <row r="9" spans="1:7" ht="13.9" customHeight="1">
      <c r="A9" s="109"/>
      <c r="B9" s="141" t="s">
        <v>736</v>
      </c>
      <c r="C9" s="110" t="s">
        <v>681</v>
      </c>
      <c r="D9" s="141" t="s">
        <v>675</v>
      </c>
      <c r="E9" s="141" t="s">
        <v>868</v>
      </c>
      <c r="F9" s="130"/>
      <c r="G9" s="133"/>
    </row>
    <row r="10" spans="1:7" ht="13.7" customHeight="1">
      <c r="A10" s="109"/>
      <c r="B10" s="141" t="s">
        <v>683</v>
      </c>
      <c r="C10" s="110" t="s">
        <v>684</v>
      </c>
      <c r="D10" s="141" t="s">
        <v>675</v>
      </c>
      <c r="E10" s="141" t="s">
        <v>868</v>
      </c>
      <c r="F10" s="130"/>
      <c r="G10" s="133"/>
    </row>
    <row r="11" spans="1:7" ht="12" customHeight="1">
      <c r="A11" s="109"/>
      <c r="B11" s="130"/>
      <c r="C11" s="109"/>
      <c r="D11" s="130"/>
      <c r="E11" s="141" t="s">
        <v>685</v>
      </c>
      <c r="F11" s="147"/>
      <c r="G11" s="133"/>
    </row>
    <row r="12" spans="1:7" ht="12" customHeight="1">
      <c r="A12" s="114" t="s">
        <v>686</v>
      </c>
      <c r="B12" s="141" t="s">
        <v>687</v>
      </c>
      <c r="C12" s="109"/>
      <c r="D12" s="130"/>
      <c r="E12" s="130"/>
      <c r="F12" s="130"/>
      <c r="G12" s="133"/>
    </row>
    <row r="13" spans="1:7" ht="13.7" customHeight="1">
      <c r="A13" s="109"/>
      <c r="B13" s="141" t="s">
        <v>1035</v>
      </c>
      <c r="C13" s="109"/>
      <c r="D13" s="141" t="s">
        <v>731</v>
      </c>
      <c r="E13" s="141" t="s">
        <v>1036</v>
      </c>
      <c r="F13" s="130"/>
      <c r="G13" s="133"/>
    </row>
    <row r="14" spans="1:7" ht="13.9" customHeight="1">
      <c r="A14" s="109"/>
      <c r="B14" s="141" t="s">
        <v>794</v>
      </c>
      <c r="C14" s="109"/>
      <c r="D14" s="141" t="s">
        <v>756</v>
      </c>
      <c r="E14" s="141" t="s">
        <v>1037</v>
      </c>
      <c r="F14" s="130"/>
      <c r="G14" s="133"/>
    </row>
    <row r="15" spans="1:7" ht="13.7" customHeight="1">
      <c r="A15" s="109"/>
      <c r="B15" s="141" t="s">
        <v>727</v>
      </c>
      <c r="C15" s="109"/>
      <c r="D15" s="141" t="s">
        <v>848</v>
      </c>
      <c r="E15" s="141" t="s">
        <v>775</v>
      </c>
      <c r="F15" s="130"/>
      <c r="G15" s="133"/>
    </row>
    <row r="16" spans="1:7" ht="12" customHeight="1">
      <c r="A16" s="109"/>
      <c r="B16" s="130"/>
      <c r="C16" s="109"/>
      <c r="D16" s="130"/>
      <c r="E16" s="141" t="s">
        <v>698</v>
      </c>
      <c r="F16" s="147"/>
      <c r="G16" s="133"/>
    </row>
    <row r="17" spans="1:7" ht="12" customHeight="1">
      <c r="A17" s="114" t="s">
        <v>699</v>
      </c>
      <c r="B17" s="141" t="s">
        <v>700</v>
      </c>
      <c r="C17" s="109"/>
      <c r="D17" s="130"/>
      <c r="E17" s="130"/>
      <c r="F17" s="130"/>
      <c r="G17" s="133"/>
    </row>
    <row r="18" spans="1:7" ht="12" customHeight="1">
      <c r="A18" s="109"/>
      <c r="B18" s="130"/>
      <c r="C18" s="109"/>
      <c r="D18" s="130"/>
      <c r="E18" s="130"/>
      <c r="F18" s="130"/>
      <c r="G18" s="133"/>
    </row>
    <row r="19" spans="1:7" ht="12" customHeight="1">
      <c r="A19" s="109"/>
      <c r="B19" s="130"/>
      <c r="C19" s="109"/>
      <c r="D19" s="130"/>
      <c r="E19" s="141" t="s">
        <v>701</v>
      </c>
      <c r="F19" s="147"/>
      <c r="G19" s="133"/>
    </row>
    <row r="20" spans="1:7" ht="12" customHeight="1">
      <c r="A20" s="109"/>
      <c r="B20" s="130"/>
      <c r="C20" s="109"/>
      <c r="D20" s="130"/>
      <c r="E20" s="130"/>
      <c r="F20" s="130"/>
      <c r="G20" s="133"/>
    </row>
    <row r="21" spans="1:7" ht="12" customHeight="1">
      <c r="A21" s="114" t="s">
        <v>702</v>
      </c>
      <c r="B21" s="141" t="s">
        <v>703</v>
      </c>
      <c r="C21" s="147"/>
      <c r="D21" s="147"/>
      <c r="E21" s="147"/>
      <c r="F21" s="147"/>
      <c r="G21" s="133"/>
    </row>
    <row r="22" spans="1:7" ht="12" customHeight="1">
      <c r="A22" s="114" t="s">
        <v>704</v>
      </c>
      <c r="B22" s="136" t="s">
        <v>843</v>
      </c>
      <c r="C22" s="137"/>
      <c r="D22" s="137"/>
      <c r="E22" s="141" t="s">
        <v>706</v>
      </c>
      <c r="F22" s="147"/>
      <c r="G22" s="133"/>
    </row>
    <row r="23" spans="1:7" ht="12" customHeight="1">
      <c r="A23" s="114" t="s">
        <v>707</v>
      </c>
      <c r="B23" s="141" t="s">
        <v>708</v>
      </c>
      <c r="C23" s="147"/>
      <c r="D23" s="147"/>
      <c r="E23" s="147"/>
      <c r="F23" s="147"/>
      <c r="G23" s="13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8"/>
  <dimension ref="A1:G43"/>
  <sheetViews>
    <sheetView topLeftCell="A25" workbookViewId="0">
      <selection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2137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734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3" t="s">
        <v>768</v>
      </c>
      <c r="F6" s="5"/>
      <c r="G6" s="5"/>
    </row>
    <row r="7" spans="1:7" ht="13.9" customHeight="1">
      <c r="A7" s="5"/>
      <c r="B7" s="3" t="s">
        <v>736</v>
      </c>
      <c r="C7" s="3" t="s">
        <v>681</v>
      </c>
      <c r="D7" s="12" t="s">
        <v>675</v>
      </c>
      <c r="E7" s="3" t="s">
        <v>868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868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1035</v>
      </c>
      <c r="C11" s="5"/>
      <c r="D11" s="12" t="s">
        <v>731</v>
      </c>
      <c r="E11" s="3" t="s">
        <v>1038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3" t="s">
        <v>1039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775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12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12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12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12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31"/>
      <c r="B22" s="30"/>
      <c r="C22" s="30"/>
      <c r="D22" s="30"/>
      <c r="E22" s="30"/>
      <c r="F22" s="30"/>
      <c r="G22" s="28"/>
    </row>
    <row r="23" spans="1:7" ht="12" customHeight="1">
      <c r="A23" s="64" t="s">
        <v>2138</v>
      </c>
      <c r="B23" s="30"/>
      <c r="C23" s="30"/>
      <c r="D23" s="30"/>
      <c r="E23" s="30"/>
      <c r="F23" s="30"/>
      <c r="G23" s="28"/>
    </row>
    <row r="24" spans="1:7" ht="12" customHeight="1">
      <c r="A24" s="31"/>
      <c r="B24" s="30"/>
      <c r="C24" s="30"/>
      <c r="D24" s="30"/>
      <c r="E24" s="30"/>
      <c r="F24" s="30"/>
      <c r="G24" s="28"/>
    </row>
    <row r="25" spans="1:7" ht="35.1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12" t="s">
        <v>671</v>
      </c>
      <c r="B26" s="3" t="s">
        <v>672</v>
      </c>
      <c r="C26" s="5"/>
      <c r="D26" s="5"/>
      <c r="E26" s="5"/>
      <c r="F26" s="5"/>
      <c r="G26" s="5"/>
    </row>
    <row r="27" spans="1:7" ht="13.7" customHeight="1">
      <c r="A27" s="5"/>
      <c r="B27" s="3" t="s">
        <v>673</v>
      </c>
      <c r="C27" s="3" t="s">
        <v>674</v>
      </c>
      <c r="D27" s="12" t="s">
        <v>675</v>
      </c>
      <c r="E27" s="3" t="s">
        <v>845</v>
      </c>
      <c r="F27" s="5"/>
      <c r="G27" s="5"/>
    </row>
    <row r="28" spans="1:7" ht="13.9" customHeight="1">
      <c r="A28" s="5"/>
      <c r="B28" s="3" t="s">
        <v>792</v>
      </c>
      <c r="C28" s="3" t="s">
        <v>678</v>
      </c>
      <c r="D28" s="12" t="s">
        <v>675</v>
      </c>
      <c r="E28" s="3" t="s">
        <v>786</v>
      </c>
      <c r="F28" s="5"/>
      <c r="G28" s="5"/>
    </row>
    <row r="29" spans="1:7" ht="13.7" customHeight="1">
      <c r="A29" s="5"/>
      <c r="B29" s="3" t="s">
        <v>736</v>
      </c>
      <c r="C29" s="3" t="s">
        <v>681</v>
      </c>
      <c r="D29" s="12" t="s">
        <v>675</v>
      </c>
      <c r="E29" s="3" t="s">
        <v>977</v>
      </c>
      <c r="F29" s="5"/>
      <c r="G29" s="5"/>
    </row>
    <row r="30" spans="1:7" ht="13.7" customHeight="1">
      <c r="A30" s="5"/>
      <c r="B30" s="3" t="s">
        <v>683</v>
      </c>
      <c r="C30" s="3" t="s">
        <v>684</v>
      </c>
      <c r="D30" s="12" t="s">
        <v>675</v>
      </c>
      <c r="E30" s="3" t="s">
        <v>977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12" t="s">
        <v>686</v>
      </c>
      <c r="B32" s="3" t="s">
        <v>687</v>
      </c>
      <c r="C32" s="5"/>
      <c r="D32" s="5"/>
      <c r="E32" s="5"/>
      <c r="F32" s="5"/>
      <c r="G32" s="5"/>
    </row>
    <row r="33" spans="1:7" ht="13.9" customHeight="1">
      <c r="A33" s="5"/>
      <c r="B33" s="3" t="s">
        <v>1035</v>
      </c>
      <c r="C33" s="5"/>
      <c r="D33" s="12" t="s">
        <v>731</v>
      </c>
      <c r="E33" s="3" t="s">
        <v>1040</v>
      </c>
      <c r="F33" s="5"/>
      <c r="G33" s="5"/>
    </row>
    <row r="34" spans="1:7" ht="13.7" customHeight="1">
      <c r="A34" s="5"/>
      <c r="B34" s="3" t="s">
        <v>794</v>
      </c>
      <c r="C34" s="5"/>
      <c r="D34" s="12" t="s">
        <v>756</v>
      </c>
      <c r="E34" s="3" t="s">
        <v>1041</v>
      </c>
      <c r="F34" s="5"/>
      <c r="G34" s="5"/>
    </row>
    <row r="35" spans="1:7" ht="13.9" customHeight="1">
      <c r="A35" s="5"/>
      <c r="B35" s="3" t="s">
        <v>727</v>
      </c>
      <c r="C35" s="5"/>
      <c r="D35" s="12" t="s">
        <v>848</v>
      </c>
      <c r="E35" s="3" t="s">
        <v>775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12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12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12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12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9"/>
  <dimension ref="A1:G45"/>
  <sheetViews>
    <sheetView topLeftCell="A31" workbookViewId="0">
      <selection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2139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734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3" t="s">
        <v>768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868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868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1042</v>
      </c>
      <c r="C11" s="5"/>
      <c r="D11" s="12" t="s">
        <v>731</v>
      </c>
      <c r="E11" s="12" t="s">
        <v>1036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12" t="s">
        <v>1037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1044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775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2140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3" t="s">
        <v>828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1045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12" t="s">
        <v>675</v>
      </c>
      <c r="E30" s="3" t="s">
        <v>868</v>
      </c>
      <c r="F30" s="5"/>
      <c r="G30" s="5"/>
    </row>
    <row r="31" spans="1:7" ht="13.9" customHeight="1">
      <c r="A31" s="5"/>
      <c r="B31" s="3" t="s">
        <v>683</v>
      </c>
      <c r="C31" s="3" t="s">
        <v>684</v>
      </c>
      <c r="D31" s="12" t="s">
        <v>675</v>
      </c>
      <c r="E31" s="3" t="s">
        <v>868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1042</v>
      </c>
      <c r="C34" s="5"/>
      <c r="D34" s="12" t="s">
        <v>731</v>
      </c>
      <c r="E34" s="3" t="s">
        <v>1038</v>
      </c>
      <c r="F34" s="5"/>
      <c r="G34" s="5"/>
    </row>
    <row r="35" spans="1:7" ht="13.7" customHeight="1">
      <c r="A35" s="5"/>
      <c r="B35" s="3" t="s">
        <v>794</v>
      </c>
      <c r="C35" s="5"/>
      <c r="D35" s="12" t="s">
        <v>756</v>
      </c>
      <c r="E35" s="3" t="s">
        <v>1039</v>
      </c>
      <c r="F35" s="5"/>
      <c r="G35" s="5"/>
    </row>
    <row r="36" spans="1:7" ht="13.9" customHeight="1">
      <c r="A36" s="5"/>
      <c r="B36" s="3" t="s">
        <v>1043</v>
      </c>
      <c r="C36" s="5"/>
      <c r="D36" s="12" t="s">
        <v>690</v>
      </c>
      <c r="E36" s="12" t="s">
        <v>735</v>
      </c>
      <c r="F36" s="5"/>
      <c r="G36" s="5"/>
    </row>
    <row r="37" spans="1:7" ht="13.7" customHeight="1">
      <c r="A37" s="5"/>
      <c r="B37" s="3" t="s">
        <v>727</v>
      </c>
      <c r="C37" s="5"/>
      <c r="D37" s="12" t="s">
        <v>848</v>
      </c>
      <c r="E37" s="3" t="s">
        <v>775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0"/>
  <dimension ref="A1:G45"/>
  <sheetViews>
    <sheetView topLeftCell="A31" workbookViewId="0">
      <selection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2141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845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3" t="s">
        <v>786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977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977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1042</v>
      </c>
      <c r="C11" s="5"/>
      <c r="D11" s="12" t="s">
        <v>731</v>
      </c>
      <c r="E11" s="3" t="s">
        <v>1040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3" t="s">
        <v>1041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1046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775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2142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3" t="s">
        <v>734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3" t="s">
        <v>768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12" t="s">
        <v>675</v>
      </c>
      <c r="E30" s="3" t="s">
        <v>868</v>
      </c>
      <c r="F30" s="5"/>
      <c r="G30" s="5"/>
    </row>
    <row r="31" spans="1:7" ht="13.9" customHeight="1">
      <c r="A31" s="5"/>
      <c r="B31" s="3" t="s">
        <v>683</v>
      </c>
      <c r="C31" s="3" t="s">
        <v>684</v>
      </c>
      <c r="D31" s="12" t="s">
        <v>675</v>
      </c>
      <c r="E31" s="3" t="s">
        <v>868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1047</v>
      </c>
      <c r="C34" s="5"/>
      <c r="D34" s="12" t="s">
        <v>731</v>
      </c>
      <c r="E34" s="12" t="s">
        <v>1036</v>
      </c>
      <c r="F34" s="5"/>
      <c r="G34" s="5"/>
    </row>
    <row r="35" spans="1:7" ht="13.7" customHeight="1">
      <c r="A35" s="5"/>
      <c r="B35" s="3" t="s">
        <v>794</v>
      </c>
      <c r="C35" s="5"/>
      <c r="D35" s="12" t="s">
        <v>756</v>
      </c>
      <c r="E35" s="12" t="s">
        <v>1037</v>
      </c>
      <c r="F35" s="5"/>
      <c r="G35" s="5"/>
    </row>
    <row r="36" spans="1:7" ht="13.9" customHeight="1">
      <c r="A36" s="5"/>
      <c r="B36" s="3" t="s">
        <v>1043</v>
      </c>
      <c r="C36" s="5"/>
      <c r="D36" s="12" t="s">
        <v>690</v>
      </c>
      <c r="E36" s="12" t="s">
        <v>1044</v>
      </c>
      <c r="F36" s="5"/>
      <c r="G36" s="5"/>
    </row>
    <row r="37" spans="1:7" ht="13.7" customHeight="1">
      <c r="A37" s="5"/>
      <c r="B37" s="3" t="s">
        <v>727</v>
      </c>
      <c r="C37" s="5"/>
      <c r="D37" s="12" t="s">
        <v>848</v>
      </c>
      <c r="E37" s="3" t="s">
        <v>775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1"/>
  <dimension ref="A1:G45"/>
  <sheetViews>
    <sheetView topLeftCell="A10" workbookViewId="0">
      <selection activeCell="I32" sqref="I3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2143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828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3" t="s">
        <v>1048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868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868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1047</v>
      </c>
      <c r="C11" s="5"/>
      <c r="D11" s="12" t="s">
        <v>731</v>
      </c>
      <c r="E11" s="3" t="s">
        <v>1038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3" t="s">
        <v>1039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735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775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2144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3" t="s">
        <v>734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3" t="s">
        <v>768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12" t="s">
        <v>675</v>
      </c>
      <c r="E30" s="3" t="s">
        <v>868</v>
      </c>
      <c r="F30" s="5"/>
      <c r="G30" s="5"/>
    </row>
    <row r="31" spans="1:7" ht="13.9" customHeight="1">
      <c r="A31" s="5"/>
      <c r="B31" s="3" t="s">
        <v>683</v>
      </c>
      <c r="C31" s="3" t="s">
        <v>684</v>
      </c>
      <c r="D31" s="12" t="s">
        <v>675</v>
      </c>
      <c r="E31" s="3" t="s">
        <v>868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1049</v>
      </c>
      <c r="C34" s="5"/>
      <c r="D34" s="12" t="s">
        <v>731</v>
      </c>
      <c r="E34" s="12" t="s">
        <v>1036</v>
      </c>
      <c r="F34" s="5"/>
      <c r="G34" s="5"/>
    </row>
    <row r="35" spans="1:7" ht="13.7" customHeight="1">
      <c r="A35" s="5"/>
      <c r="B35" s="3" t="s">
        <v>794</v>
      </c>
      <c r="C35" s="5"/>
      <c r="D35" s="12" t="s">
        <v>756</v>
      </c>
      <c r="E35" s="12" t="s">
        <v>1037</v>
      </c>
      <c r="F35" s="5"/>
      <c r="G35" s="5"/>
    </row>
    <row r="36" spans="1:7" ht="13.9" customHeight="1">
      <c r="A36" s="5"/>
      <c r="B36" s="3" t="s">
        <v>1043</v>
      </c>
      <c r="C36" s="5"/>
      <c r="D36" s="12" t="s">
        <v>690</v>
      </c>
      <c r="E36" s="12" t="s">
        <v>1044</v>
      </c>
      <c r="F36" s="5"/>
      <c r="G36" s="5"/>
    </row>
    <row r="37" spans="1:7" ht="13.7" customHeight="1">
      <c r="A37" s="5"/>
      <c r="B37" s="3" t="s">
        <v>727</v>
      </c>
      <c r="C37" s="5"/>
      <c r="D37" s="12" t="s">
        <v>848</v>
      </c>
      <c r="E37" s="3" t="s">
        <v>775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69"/>
  <sheetViews>
    <sheetView view="pageBreakPreview" topLeftCell="A44" zoomScaleSheetLayoutView="100" workbookViewId="0">
      <selection activeCell="H122" sqref="H122"/>
    </sheetView>
  </sheetViews>
  <sheetFormatPr defaultColWidth="7.85546875" defaultRowHeight="16.5"/>
  <cols>
    <col min="1" max="1" width="6.85546875" style="309" customWidth="1"/>
    <col min="2" max="2" width="13.85546875" style="354" customWidth="1"/>
    <col min="3" max="3" width="2.28515625" style="354" customWidth="1"/>
    <col min="4" max="4" width="13.7109375" style="354" customWidth="1"/>
    <col min="5" max="5" width="21.42578125" style="354" customWidth="1"/>
    <col min="6" max="6" width="16.85546875" style="354" hidden="1" customWidth="1"/>
    <col min="7" max="7" width="6.140625" style="309" hidden="1" customWidth="1"/>
    <col min="8" max="8" width="19.28515625" style="309" customWidth="1"/>
    <col min="9" max="9" width="18.7109375" style="270" customWidth="1"/>
    <col min="10" max="10" width="18.7109375" style="270" hidden="1" customWidth="1"/>
    <col min="11" max="11" width="15.140625" style="309" customWidth="1"/>
    <col min="12" max="12" width="3.7109375" style="354" customWidth="1"/>
    <col min="13" max="21" width="7.85546875" style="354" customWidth="1"/>
    <col min="22" max="16384" width="7.85546875" style="354"/>
  </cols>
  <sheetData>
    <row r="1" spans="1:11">
      <c r="A1" s="778" t="s">
        <v>2904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</row>
    <row r="2" spans="1:11">
      <c r="A2" s="275"/>
      <c r="B2" s="355"/>
      <c r="C2" s="355"/>
      <c r="D2" s="355"/>
      <c r="E2" s="355"/>
      <c r="F2" s="355"/>
      <c r="G2" s="440"/>
      <c r="H2" s="440"/>
      <c r="I2" s="267"/>
      <c r="J2" s="267"/>
      <c r="K2" s="440"/>
    </row>
    <row r="3" spans="1:11">
      <c r="A3" s="355" t="str">
        <f>RAB!A3</f>
        <v>Pekerjaan</v>
      </c>
      <c r="B3" s="355"/>
      <c r="C3" s="355" t="s">
        <v>2797</v>
      </c>
      <c r="D3" s="355" t="str">
        <f>RAB!D3</f>
        <v>PEMBANGUNAN JALAN PRODUKSI GABE I</v>
      </c>
      <c r="E3" s="355"/>
      <c r="G3" s="562"/>
      <c r="H3" s="562"/>
      <c r="I3" s="267"/>
      <c r="J3" s="267"/>
      <c r="K3" s="562"/>
    </row>
    <row r="4" spans="1:11">
      <c r="A4" s="355" t="str">
        <f>RAB!A4</f>
        <v>Lokasi</v>
      </c>
      <c r="B4" s="355"/>
      <c r="C4" s="355" t="s">
        <v>2797</v>
      </c>
      <c r="D4" s="355" t="str">
        <f>RAB!D4</f>
        <v>UPT BIAT GABE HUTARAJA, TAPANULI UTARA</v>
      </c>
      <c r="E4" s="355"/>
      <c r="G4" s="562"/>
      <c r="H4" s="562"/>
      <c r="I4" s="267"/>
      <c r="J4" s="267"/>
      <c r="K4" s="562"/>
    </row>
    <row r="5" spans="1:11">
      <c r="A5" s="355" t="str">
        <f>RAB!A5</f>
        <v>Instansi</v>
      </c>
      <c r="B5" s="355"/>
      <c r="C5" s="355" t="s">
        <v>2797</v>
      </c>
      <c r="D5" s="355" t="str">
        <f>RAB!D5</f>
        <v>DINAS KETAHANAN PANGAN, TANAMAN PANGAN DAN HORTIKULTURA</v>
      </c>
      <c r="E5" s="355"/>
      <c r="G5" s="562"/>
      <c r="H5" s="562"/>
      <c r="I5" s="267"/>
      <c r="J5" s="267"/>
      <c r="K5" s="562"/>
    </row>
    <row r="6" spans="1:11">
      <c r="A6" s="355"/>
      <c r="B6" s="355"/>
      <c r="C6" s="355"/>
      <c r="D6" s="355" t="str">
        <f>RAB!D6</f>
        <v xml:space="preserve"> PROVINSI SUMATERA UTARA</v>
      </c>
      <c r="E6" s="355"/>
      <c r="G6" s="562"/>
      <c r="H6" s="562"/>
      <c r="I6" s="267"/>
      <c r="J6" s="267"/>
      <c r="K6" s="562"/>
    </row>
    <row r="7" spans="1:11">
      <c r="A7" s="355" t="str">
        <f>RAB!A7</f>
        <v>Tahun Anggaran</v>
      </c>
      <c r="B7" s="355"/>
      <c r="C7" s="355" t="s">
        <v>2797</v>
      </c>
      <c r="D7" s="355">
        <f>RAB!D7</f>
        <v>2023</v>
      </c>
      <c r="E7" s="355"/>
      <c r="G7" s="562"/>
      <c r="H7" s="562"/>
      <c r="I7" s="267"/>
      <c r="J7" s="267"/>
      <c r="K7" s="562"/>
    </row>
    <row r="8" spans="1:11" ht="17.25" thickBot="1">
      <c r="A8" s="440"/>
      <c r="B8" s="355"/>
      <c r="C8" s="355"/>
      <c r="D8" s="355"/>
      <c r="E8" s="355"/>
      <c r="F8" s="355"/>
      <c r="G8" s="440"/>
      <c r="H8" s="440"/>
      <c r="I8" s="267"/>
      <c r="J8" s="267"/>
      <c r="K8" s="440"/>
    </row>
    <row r="9" spans="1:11" ht="17.25" customHeight="1" thickTop="1">
      <c r="A9" s="800" t="s">
        <v>2600</v>
      </c>
      <c r="B9" s="802" t="s">
        <v>2601</v>
      </c>
      <c r="C9" s="803"/>
      <c r="D9" s="803"/>
      <c r="E9" s="803"/>
      <c r="F9" s="804"/>
      <c r="G9" s="811" t="s">
        <v>2602</v>
      </c>
      <c r="H9" s="811" t="s">
        <v>2603</v>
      </c>
      <c r="I9" s="814" t="s">
        <v>2604</v>
      </c>
      <c r="J9" s="814" t="s">
        <v>2604</v>
      </c>
      <c r="K9" s="817" t="s">
        <v>2605</v>
      </c>
    </row>
    <row r="10" spans="1:11">
      <c r="A10" s="801"/>
      <c r="B10" s="805"/>
      <c r="C10" s="806"/>
      <c r="D10" s="806"/>
      <c r="E10" s="806"/>
      <c r="F10" s="807"/>
      <c r="G10" s="812"/>
      <c r="H10" s="812"/>
      <c r="I10" s="815"/>
      <c r="J10" s="815"/>
      <c r="K10" s="818"/>
    </row>
    <row r="11" spans="1:11">
      <c r="A11" s="801"/>
      <c r="B11" s="808"/>
      <c r="C11" s="809"/>
      <c r="D11" s="809"/>
      <c r="E11" s="809"/>
      <c r="F11" s="810"/>
      <c r="G11" s="812"/>
      <c r="H11" s="813"/>
      <c r="I11" s="816"/>
      <c r="J11" s="816"/>
      <c r="K11" s="819"/>
    </row>
    <row r="12" spans="1:11">
      <c r="A12" s="338">
        <v>1</v>
      </c>
      <c r="B12" s="775">
        <v>2</v>
      </c>
      <c r="C12" s="776"/>
      <c r="D12" s="776"/>
      <c r="E12" s="776"/>
      <c r="F12" s="777"/>
      <c r="G12" s="356">
        <v>3</v>
      </c>
      <c r="H12" s="356">
        <v>3</v>
      </c>
      <c r="I12" s="346">
        <v>4</v>
      </c>
      <c r="J12" s="346">
        <v>4</v>
      </c>
      <c r="K12" s="340">
        <v>5</v>
      </c>
    </row>
    <row r="13" spans="1:11">
      <c r="A13" s="347"/>
      <c r="B13" s="357"/>
      <c r="C13" s="358"/>
      <c r="D13" s="358"/>
      <c r="E13" s="358"/>
      <c r="F13" s="359"/>
      <c r="G13" s="276"/>
      <c r="H13" s="276"/>
      <c r="I13" s="268"/>
      <c r="J13" s="268"/>
      <c r="K13" s="348"/>
    </row>
    <row r="14" spans="1:11">
      <c r="A14" s="343">
        <v>1</v>
      </c>
      <c r="B14" s="360" t="s">
        <v>2606</v>
      </c>
      <c r="C14" s="361"/>
      <c r="D14" s="361"/>
      <c r="E14" s="361"/>
      <c r="F14" s="362"/>
      <c r="G14" s="273" t="s">
        <v>2607</v>
      </c>
      <c r="H14" s="273" t="s">
        <v>2608</v>
      </c>
      <c r="I14" s="269">
        <v>100000</v>
      </c>
      <c r="J14" s="269"/>
      <c r="K14" s="349">
        <f>I14/8</f>
        <v>12500</v>
      </c>
    </row>
    <row r="15" spans="1:11">
      <c r="A15" s="343">
        <v>2</v>
      </c>
      <c r="B15" s="360" t="s">
        <v>2642</v>
      </c>
      <c r="C15" s="361"/>
      <c r="D15" s="361"/>
      <c r="E15" s="361"/>
      <c r="F15" s="362"/>
      <c r="G15" s="273" t="s">
        <v>2609</v>
      </c>
      <c r="H15" s="273" t="s">
        <v>2608</v>
      </c>
      <c r="I15" s="269">
        <v>140000</v>
      </c>
      <c r="J15" s="269"/>
      <c r="K15" s="349">
        <f t="shared" ref="K15:K22" si="0">I15/8</f>
        <v>17500</v>
      </c>
    </row>
    <row r="16" spans="1:11">
      <c r="A16" s="343">
        <v>3</v>
      </c>
      <c r="B16" s="360" t="s">
        <v>683</v>
      </c>
      <c r="C16" s="361"/>
      <c r="D16" s="361"/>
      <c r="E16" s="361"/>
      <c r="F16" s="363"/>
      <c r="G16" s="273" t="s">
        <v>2610</v>
      </c>
      <c r="H16" s="273" t="s">
        <v>2608</v>
      </c>
      <c r="I16" s="269">
        <v>140000</v>
      </c>
      <c r="J16" s="269"/>
      <c r="K16" s="349">
        <f t="shared" si="0"/>
        <v>17500</v>
      </c>
    </row>
    <row r="17" spans="1:11">
      <c r="A17" s="343">
        <v>4</v>
      </c>
      <c r="B17" s="360" t="s">
        <v>680</v>
      </c>
      <c r="C17" s="361"/>
      <c r="D17" s="361"/>
      <c r="E17" s="361"/>
      <c r="F17" s="362"/>
      <c r="G17" s="273" t="s">
        <v>2611</v>
      </c>
      <c r="H17" s="273" t="s">
        <v>2608</v>
      </c>
      <c r="I17" s="269">
        <v>150000</v>
      </c>
      <c r="J17" s="269"/>
      <c r="K17" s="349">
        <f t="shared" si="0"/>
        <v>18750</v>
      </c>
    </row>
    <row r="18" spans="1:11">
      <c r="A18" s="343">
        <v>5</v>
      </c>
      <c r="B18" s="360" t="s">
        <v>2612</v>
      </c>
      <c r="C18" s="361"/>
      <c r="D18" s="361"/>
      <c r="E18" s="361"/>
      <c r="F18" s="362"/>
      <c r="G18" s="273" t="s">
        <v>2613</v>
      </c>
      <c r="H18" s="273" t="s">
        <v>2608</v>
      </c>
      <c r="I18" s="269">
        <v>200000</v>
      </c>
      <c r="J18" s="269"/>
      <c r="K18" s="349">
        <f t="shared" si="0"/>
        <v>25000</v>
      </c>
    </row>
    <row r="19" spans="1:11">
      <c r="A19" s="343">
        <v>6</v>
      </c>
      <c r="B19" s="360" t="s">
        <v>2614</v>
      </c>
      <c r="C19" s="361"/>
      <c r="D19" s="361"/>
      <c r="E19" s="361"/>
      <c r="F19" s="362"/>
      <c r="G19" s="273" t="s">
        <v>2615</v>
      </c>
      <c r="H19" s="273" t="s">
        <v>2608</v>
      </c>
      <c r="I19" s="269">
        <v>175500</v>
      </c>
      <c r="J19" s="269"/>
      <c r="K19" s="349">
        <f t="shared" si="0"/>
        <v>21937.5</v>
      </c>
    </row>
    <row r="20" spans="1:11">
      <c r="A20" s="343">
        <v>7</v>
      </c>
      <c r="B20" s="360" t="s">
        <v>2616</v>
      </c>
      <c r="C20" s="361"/>
      <c r="D20" s="361"/>
      <c r="E20" s="361"/>
      <c r="F20" s="362"/>
      <c r="G20" s="273" t="s">
        <v>2617</v>
      </c>
      <c r="H20" s="273" t="s">
        <v>2608</v>
      </c>
      <c r="I20" s="269">
        <v>175500</v>
      </c>
      <c r="J20" s="269"/>
      <c r="K20" s="349">
        <f t="shared" si="0"/>
        <v>21937.5</v>
      </c>
    </row>
    <row r="21" spans="1:11">
      <c r="A21" s="343">
        <v>8</v>
      </c>
      <c r="B21" s="360" t="s">
        <v>2618</v>
      </c>
      <c r="C21" s="361"/>
      <c r="D21" s="361"/>
      <c r="E21" s="361"/>
      <c r="F21" s="362"/>
      <c r="G21" s="273" t="s">
        <v>2619</v>
      </c>
      <c r="H21" s="273" t="s">
        <v>2608</v>
      </c>
      <c r="I21" s="269">
        <f>I15</f>
        <v>140000</v>
      </c>
      <c r="J21" s="269"/>
      <c r="K21" s="349">
        <f t="shared" si="0"/>
        <v>17500</v>
      </c>
    </row>
    <row r="22" spans="1:11">
      <c r="A22" s="343">
        <v>9</v>
      </c>
      <c r="B22" s="360" t="s">
        <v>2620</v>
      </c>
      <c r="C22" s="361"/>
      <c r="D22" s="361"/>
      <c r="E22" s="361"/>
      <c r="F22" s="362"/>
      <c r="G22" s="273" t="s">
        <v>2621</v>
      </c>
      <c r="H22" s="273" t="s">
        <v>2608</v>
      </c>
      <c r="I22" s="269">
        <v>175000</v>
      </c>
      <c r="J22" s="269"/>
      <c r="K22" s="349">
        <f t="shared" si="0"/>
        <v>21875</v>
      </c>
    </row>
    <row r="23" spans="1:11" s="270" customFormat="1" ht="16.5" hidden="1" customHeight="1">
      <c r="A23" s="343">
        <v>10</v>
      </c>
      <c r="B23" s="360"/>
      <c r="C23" s="361"/>
      <c r="D23" s="361"/>
      <c r="E23" s="361"/>
      <c r="F23" s="362"/>
      <c r="G23" s="273" t="s">
        <v>2622</v>
      </c>
      <c r="H23" s="273" t="s">
        <v>2608</v>
      </c>
      <c r="I23" s="269"/>
      <c r="J23" s="269"/>
      <c r="K23" s="349"/>
    </row>
    <row r="24" spans="1:11" s="270" customFormat="1" ht="16.5" hidden="1" customHeight="1">
      <c r="A24" s="343">
        <v>11</v>
      </c>
      <c r="B24" s="360"/>
      <c r="C24" s="361"/>
      <c r="D24" s="361"/>
      <c r="E24" s="361"/>
      <c r="F24" s="362"/>
      <c r="G24" s="273" t="s">
        <v>2611</v>
      </c>
      <c r="H24" s="273" t="s">
        <v>2608</v>
      </c>
      <c r="I24" s="269"/>
      <c r="J24" s="277"/>
      <c r="K24" s="350"/>
    </row>
    <row r="25" spans="1:11" s="270" customFormat="1" ht="16.5" hidden="1" customHeight="1">
      <c r="A25" s="343">
        <v>12</v>
      </c>
      <c r="B25" s="360"/>
      <c r="C25" s="361"/>
      <c r="D25" s="361"/>
      <c r="E25" s="361"/>
      <c r="F25" s="362"/>
      <c r="G25" s="273" t="s">
        <v>2641</v>
      </c>
      <c r="H25" s="273" t="s">
        <v>2608</v>
      </c>
      <c r="I25" s="269"/>
      <c r="J25" s="277"/>
      <c r="K25" s="350"/>
    </row>
    <row r="26" spans="1:11" s="270" customFormat="1" ht="17.25" thickBot="1">
      <c r="A26" s="351"/>
      <c r="B26" s="364"/>
      <c r="C26" s="365"/>
      <c r="D26" s="365"/>
      <c r="E26" s="365"/>
      <c r="F26" s="366"/>
      <c r="G26" s="367"/>
      <c r="H26" s="367"/>
      <c r="I26" s="352"/>
      <c r="J26" s="352"/>
      <c r="K26" s="353"/>
    </row>
    <row r="27" spans="1:11" s="270" customFormat="1" ht="17.25" thickTop="1">
      <c r="A27" s="440"/>
      <c r="B27" s="354"/>
      <c r="C27" s="354"/>
      <c r="D27" s="354"/>
      <c r="E27" s="354"/>
      <c r="F27" s="354"/>
      <c r="G27" s="440"/>
      <c r="H27" s="440"/>
      <c r="K27" s="440"/>
    </row>
    <row r="28" spans="1:11" s="270" customFormat="1">
      <c r="A28" s="778" t="s">
        <v>2623</v>
      </c>
      <c r="B28" s="778"/>
      <c r="C28" s="778"/>
      <c r="D28" s="778"/>
      <c r="E28" s="778"/>
      <c r="F28" s="778"/>
      <c r="G28" s="778"/>
      <c r="H28" s="778"/>
      <c r="I28" s="778"/>
      <c r="J28" s="778"/>
      <c r="K28" s="778"/>
    </row>
    <row r="29" spans="1:11" s="270" customFormat="1" ht="17.25" thickBot="1">
      <c r="A29" s="440"/>
      <c r="B29" s="355"/>
      <c r="C29" s="355"/>
      <c r="D29" s="355"/>
      <c r="E29" s="355"/>
      <c r="F29" s="355"/>
      <c r="G29" s="440"/>
      <c r="H29" s="440"/>
      <c r="I29" s="267"/>
      <c r="J29" s="267"/>
      <c r="K29" s="440"/>
    </row>
    <row r="30" spans="1:11" s="270" customFormat="1" ht="12.75" customHeight="1" thickTop="1">
      <c r="A30" s="779" t="s">
        <v>2600</v>
      </c>
      <c r="B30" s="782" t="s">
        <v>2624</v>
      </c>
      <c r="C30" s="783"/>
      <c r="D30" s="783"/>
      <c r="E30" s="783"/>
      <c r="F30" s="784"/>
      <c r="G30" s="791" t="s">
        <v>2602</v>
      </c>
      <c r="H30" s="791" t="s">
        <v>2603</v>
      </c>
      <c r="I30" s="794" t="s">
        <v>2625</v>
      </c>
      <c r="J30" s="794" t="s">
        <v>2625</v>
      </c>
      <c r="K30" s="797" t="s">
        <v>2626</v>
      </c>
    </row>
    <row r="31" spans="1:11" s="270" customFormat="1">
      <c r="A31" s="780"/>
      <c r="B31" s="785"/>
      <c r="C31" s="786"/>
      <c r="D31" s="786"/>
      <c r="E31" s="786"/>
      <c r="F31" s="787"/>
      <c r="G31" s="792"/>
      <c r="H31" s="792"/>
      <c r="I31" s="795"/>
      <c r="J31" s="795"/>
      <c r="K31" s="798"/>
    </row>
    <row r="32" spans="1:11" s="270" customFormat="1">
      <c r="A32" s="781"/>
      <c r="B32" s="788"/>
      <c r="C32" s="789"/>
      <c r="D32" s="789"/>
      <c r="E32" s="789"/>
      <c r="F32" s="790"/>
      <c r="G32" s="793"/>
      <c r="H32" s="793"/>
      <c r="I32" s="796"/>
      <c r="J32" s="796"/>
      <c r="K32" s="799"/>
    </row>
    <row r="33" spans="1:11">
      <c r="A33" s="338">
        <v>1</v>
      </c>
      <c r="B33" s="775">
        <v>2</v>
      </c>
      <c r="C33" s="776"/>
      <c r="D33" s="776"/>
      <c r="E33" s="776"/>
      <c r="F33" s="777"/>
      <c r="G33" s="356">
        <v>3</v>
      </c>
      <c r="H33" s="356">
        <v>3</v>
      </c>
      <c r="I33" s="339">
        <v>4</v>
      </c>
      <c r="J33" s="339">
        <v>4</v>
      </c>
      <c r="K33" s="340">
        <v>5</v>
      </c>
    </row>
    <row r="34" spans="1:11">
      <c r="A34" s="341"/>
      <c r="B34" s="368"/>
      <c r="C34" s="369"/>
      <c r="D34" s="369"/>
      <c r="E34" s="370"/>
      <c r="F34" s="371"/>
      <c r="G34" s="274"/>
      <c r="H34" s="274"/>
      <c r="I34" s="271"/>
      <c r="J34" s="271"/>
      <c r="K34" s="342"/>
    </row>
    <row r="35" spans="1:11">
      <c r="A35" s="343"/>
      <c r="B35" s="372" t="s">
        <v>2627</v>
      </c>
      <c r="C35" s="373"/>
      <c r="D35" s="374"/>
      <c r="E35" s="363"/>
      <c r="F35" s="375"/>
      <c r="G35" s="273"/>
      <c r="H35" s="273"/>
      <c r="I35" s="272"/>
      <c r="J35" s="272"/>
      <c r="K35" s="344"/>
    </row>
    <row r="36" spans="1:11">
      <c r="A36" s="343">
        <v>1</v>
      </c>
      <c r="B36" s="360" t="s">
        <v>2628</v>
      </c>
      <c r="C36" s="361"/>
      <c r="D36" s="374"/>
      <c r="E36" s="363"/>
      <c r="F36" s="375"/>
      <c r="G36" s="273"/>
      <c r="H36" s="273" t="s">
        <v>2583</v>
      </c>
      <c r="I36" s="272">
        <v>8000</v>
      </c>
      <c r="J36" s="272"/>
      <c r="K36" s="344"/>
    </row>
    <row r="37" spans="1:11">
      <c r="A37" s="343">
        <v>2</v>
      </c>
      <c r="B37" s="360" t="s">
        <v>2629</v>
      </c>
      <c r="C37" s="361"/>
      <c r="D37" s="374"/>
      <c r="E37" s="363"/>
      <c r="F37" s="375"/>
      <c r="G37" s="273"/>
      <c r="H37" s="273" t="s">
        <v>2583</v>
      </c>
      <c r="I37" s="272">
        <v>10000</v>
      </c>
      <c r="J37" s="272"/>
      <c r="K37" s="344"/>
    </row>
    <row r="38" spans="1:11">
      <c r="A38" s="343">
        <v>3</v>
      </c>
      <c r="B38" s="360" t="s">
        <v>2630</v>
      </c>
      <c r="C38" s="361"/>
      <c r="D38" s="374"/>
      <c r="E38" s="363"/>
      <c r="F38" s="375"/>
      <c r="G38" s="273"/>
      <c r="H38" s="273" t="s">
        <v>2583</v>
      </c>
      <c r="I38" s="272">
        <v>20000</v>
      </c>
      <c r="J38" s="272"/>
      <c r="K38" s="344"/>
    </row>
    <row r="39" spans="1:11">
      <c r="A39" s="343">
        <v>4</v>
      </c>
      <c r="B39" s="360" t="s">
        <v>2631</v>
      </c>
      <c r="C39" s="374"/>
      <c r="D39" s="374"/>
      <c r="E39" s="363"/>
      <c r="F39" s="375"/>
      <c r="G39" s="273"/>
      <c r="H39" s="273" t="s">
        <v>2583</v>
      </c>
      <c r="I39" s="272">
        <v>7000</v>
      </c>
      <c r="J39" s="272"/>
      <c r="K39" s="344"/>
    </row>
    <row r="40" spans="1:11">
      <c r="A40" s="343"/>
      <c r="B40" s="376"/>
      <c r="C40" s="374"/>
      <c r="D40" s="374"/>
      <c r="E40" s="363"/>
      <c r="F40" s="375"/>
      <c r="G40" s="273"/>
      <c r="H40" s="273"/>
      <c r="I40" s="272"/>
      <c r="J40" s="272"/>
      <c r="K40" s="344"/>
    </row>
    <row r="41" spans="1:11">
      <c r="A41" s="343"/>
      <c r="B41" s="376"/>
      <c r="C41" s="374"/>
      <c r="D41" s="374"/>
      <c r="E41" s="363"/>
      <c r="F41" s="375"/>
      <c r="G41" s="273"/>
      <c r="H41" s="273"/>
      <c r="I41" s="272"/>
      <c r="J41" s="272"/>
      <c r="K41" s="344"/>
    </row>
    <row r="42" spans="1:11">
      <c r="A42" s="345" t="s">
        <v>671</v>
      </c>
      <c r="B42" s="372" t="s">
        <v>2632</v>
      </c>
      <c r="C42" s="373"/>
      <c r="D42" s="373"/>
      <c r="E42" s="373"/>
      <c r="F42" s="363"/>
      <c r="G42" s="273"/>
      <c r="H42" s="273"/>
      <c r="I42" s="272"/>
      <c r="J42" s="272"/>
      <c r="K42" s="344"/>
    </row>
    <row r="43" spans="1:11">
      <c r="A43" s="343"/>
      <c r="B43" s="360"/>
      <c r="C43" s="361"/>
      <c r="D43" s="361"/>
      <c r="E43" s="362"/>
      <c r="F43" s="377"/>
      <c r="G43" s="273"/>
      <c r="H43" s="273"/>
      <c r="I43" s="269"/>
      <c r="J43" s="269"/>
      <c r="K43" s="344"/>
    </row>
    <row r="44" spans="1:11">
      <c r="A44" s="343"/>
      <c r="B44" s="360" t="s">
        <v>2682</v>
      </c>
      <c r="C44" s="361"/>
      <c r="D44" s="361"/>
      <c r="E44" s="362"/>
      <c r="F44" s="377"/>
      <c r="G44" s="273"/>
      <c r="H44" s="273" t="s">
        <v>848</v>
      </c>
      <c r="I44" s="269">
        <v>90000</v>
      </c>
      <c r="J44" s="269"/>
      <c r="K44" s="344"/>
    </row>
    <row r="45" spans="1:11">
      <c r="A45" s="343"/>
      <c r="B45" s="360" t="s">
        <v>726</v>
      </c>
      <c r="C45" s="361"/>
      <c r="D45" s="361"/>
      <c r="E45" s="362"/>
      <c r="F45" s="377"/>
      <c r="G45" s="273"/>
      <c r="H45" s="273" t="s">
        <v>690</v>
      </c>
      <c r="I45" s="269">
        <v>1625</v>
      </c>
      <c r="J45" s="269"/>
      <c r="K45" s="344"/>
    </row>
    <row r="46" spans="1:11">
      <c r="A46" s="343"/>
      <c r="B46" s="360" t="s">
        <v>807</v>
      </c>
      <c r="C46" s="361"/>
      <c r="D46" s="361"/>
      <c r="E46" s="362"/>
      <c r="F46" s="377"/>
      <c r="G46" s="273"/>
      <c r="H46" s="273" t="s">
        <v>848</v>
      </c>
      <c r="I46" s="269">
        <v>175000</v>
      </c>
      <c r="J46" s="269"/>
      <c r="K46" s="344"/>
    </row>
    <row r="47" spans="1:11">
      <c r="A47" s="343"/>
      <c r="B47" s="360" t="s">
        <v>3031</v>
      </c>
      <c r="C47" s="361"/>
      <c r="D47" s="361"/>
      <c r="E47" s="362"/>
      <c r="F47" s="377"/>
      <c r="G47" s="273"/>
      <c r="H47" s="273" t="s">
        <v>848</v>
      </c>
      <c r="I47" s="269">
        <v>120000</v>
      </c>
      <c r="J47" s="269"/>
      <c r="K47" s="344"/>
    </row>
    <row r="48" spans="1:11">
      <c r="A48" s="343"/>
      <c r="B48" s="360" t="s">
        <v>816</v>
      </c>
      <c r="C48" s="361"/>
      <c r="D48" s="361"/>
      <c r="E48" s="362"/>
      <c r="F48" s="377"/>
      <c r="G48" s="273"/>
      <c r="H48" s="273" t="s">
        <v>848</v>
      </c>
      <c r="I48" s="269">
        <v>250000</v>
      </c>
      <c r="J48" s="269"/>
      <c r="K48" s="344"/>
    </row>
    <row r="49" spans="1:11">
      <c r="A49" s="343"/>
      <c r="B49" s="360" t="s">
        <v>817</v>
      </c>
      <c r="C49" s="361"/>
      <c r="D49" s="361"/>
      <c r="E49" s="362"/>
      <c r="F49" s="377"/>
      <c r="G49" s="273"/>
      <c r="H49" s="273" t="s">
        <v>697</v>
      </c>
      <c r="I49" s="269">
        <v>100</v>
      </c>
      <c r="J49" s="269"/>
      <c r="K49" s="344"/>
    </row>
    <row r="50" spans="1:11">
      <c r="A50" s="343"/>
      <c r="B50" s="360" t="s">
        <v>759</v>
      </c>
      <c r="C50" s="361"/>
      <c r="D50" s="361"/>
      <c r="E50" s="362"/>
      <c r="F50" s="377"/>
      <c r="G50" s="273"/>
      <c r="H50" s="273" t="s">
        <v>848</v>
      </c>
      <c r="I50" s="269">
        <v>250000</v>
      </c>
      <c r="J50" s="269"/>
      <c r="K50" s="344"/>
    </row>
    <row r="51" spans="1:11">
      <c r="A51" s="343"/>
      <c r="B51" s="360" t="s">
        <v>2633</v>
      </c>
      <c r="C51" s="361"/>
      <c r="D51" s="361"/>
      <c r="E51" s="362"/>
      <c r="F51" s="377"/>
      <c r="G51" s="273"/>
      <c r="H51" s="273" t="s">
        <v>848</v>
      </c>
      <c r="I51" s="269">
        <v>400000</v>
      </c>
      <c r="J51" s="269"/>
      <c r="K51" s="344"/>
    </row>
    <row r="52" spans="1:11">
      <c r="A52" s="343"/>
      <c r="B52" s="360" t="s">
        <v>830</v>
      </c>
      <c r="C52" s="361"/>
      <c r="D52" s="361"/>
      <c r="E52" s="362"/>
      <c r="F52" s="377"/>
      <c r="G52" s="273"/>
      <c r="H52" s="273" t="s">
        <v>848</v>
      </c>
      <c r="I52" s="269">
        <v>2200000</v>
      </c>
      <c r="J52" s="269"/>
      <c r="K52" s="344"/>
    </row>
    <row r="53" spans="1:11">
      <c r="A53" s="343"/>
      <c r="B53" s="360" t="s">
        <v>832</v>
      </c>
      <c r="C53" s="361"/>
      <c r="D53" s="361"/>
      <c r="E53" s="362"/>
      <c r="F53" s="377"/>
      <c r="G53" s="273"/>
      <c r="H53" s="273" t="s">
        <v>690</v>
      </c>
      <c r="I53" s="269">
        <v>28000</v>
      </c>
      <c r="J53" s="269"/>
      <c r="K53" s="344"/>
    </row>
    <row r="54" spans="1:11">
      <c r="A54" s="343"/>
      <c r="B54" s="360" t="s">
        <v>831</v>
      </c>
      <c r="C54" s="361"/>
      <c r="D54" s="361"/>
      <c r="E54" s="362"/>
      <c r="F54" s="377"/>
      <c r="G54" s="273"/>
      <c r="H54" s="273" t="s">
        <v>2918</v>
      </c>
      <c r="I54" s="269">
        <v>15000</v>
      </c>
      <c r="J54" s="269"/>
      <c r="K54" s="344"/>
    </row>
    <row r="55" spans="1:11">
      <c r="A55" s="343"/>
      <c r="B55" s="360" t="s">
        <v>2648</v>
      </c>
      <c r="C55" s="361"/>
      <c r="D55" s="361"/>
      <c r="E55" s="362"/>
      <c r="F55" s="377"/>
      <c r="G55" s="273"/>
      <c r="H55" s="273" t="s">
        <v>848</v>
      </c>
      <c r="I55" s="269">
        <v>2200000</v>
      </c>
      <c r="J55" s="269"/>
      <c r="K55" s="344"/>
    </row>
    <row r="56" spans="1:11">
      <c r="A56" s="343"/>
      <c r="B56" s="360" t="s">
        <v>2762</v>
      </c>
      <c r="C56" s="361"/>
      <c r="D56" s="361"/>
      <c r="E56" s="362"/>
      <c r="F56" s="377"/>
      <c r="G56" s="273"/>
      <c r="H56" s="273" t="s">
        <v>710</v>
      </c>
      <c r="I56" s="269">
        <v>200000</v>
      </c>
      <c r="J56" s="269"/>
      <c r="K56" s="344"/>
    </row>
    <row r="57" spans="1:11">
      <c r="A57" s="343"/>
      <c r="B57" s="360" t="s">
        <v>2643</v>
      </c>
      <c r="C57" s="361"/>
      <c r="D57" s="361"/>
      <c r="E57" s="362"/>
      <c r="F57" s="377"/>
      <c r="G57" s="273"/>
      <c r="H57" s="273" t="s">
        <v>731</v>
      </c>
      <c r="I57" s="269">
        <v>12000</v>
      </c>
      <c r="J57" s="269"/>
      <c r="K57" s="344"/>
    </row>
    <row r="58" spans="1:11">
      <c r="A58" s="343"/>
      <c r="B58" s="709" t="s">
        <v>3045</v>
      </c>
      <c r="C58" s="361"/>
      <c r="D58" s="361"/>
      <c r="E58" s="362"/>
      <c r="F58" s="377"/>
      <c r="G58" s="273"/>
      <c r="H58" s="710" t="s">
        <v>690</v>
      </c>
      <c r="I58" s="711">
        <f>850000/61.78</f>
        <v>13758.497895759145</v>
      </c>
      <c r="J58" s="269"/>
      <c r="K58" s="344"/>
    </row>
    <row r="59" spans="1:11">
      <c r="A59" s="343"/>
      <c r="B59" s="360" t="s">
        <v>810</v>
      </c>
      <c r="C59" s="361"/>
      <c r="D59" s="361"/>
      <c r="E59" s="362"/>
      <c r="F59" s="377"/>
      <c r="G59" s="273"/>
      <c r="H59" s="273" t="s">
        <v>690</v>
      </c>
      <c r="I59" s="269">
        <v>30000</v>
      </c>
      <c r="J59" s="269"/>
      <c r="K59" s="344"/>
    </row>
    <row r="60" spans="1:11">
      <c r="A60" s="343"/>
      <c r="B60" s="360" t="s">
        <v>730</v>
      </c>
      <c r="C60" s="361"/>
      <c r="D60" s="361"/>
      <c r="E60" s="362"/>
      <c r="F60" s="377"/>
      <c r="G60" s="273"/>
      <c r="H60" s="273" t="s">
        <v>731</v>
      </c>
      <c r="I60" s="269">
        <v>800</v>
      </c>
      <c r="J60" s="269"/>
      <c r="K60" s="344"/>
    </row>
    <row r="61" spans="1:11">
      <c r="A61" s="343"/>
      <c r="B61" s="360" t="s">
        <v>2855</v>
      </c>
      <c r="C61" s="361"/>
      <c r="D61" s="361"/>
      <c r="E61" s="362"/>
      <c r="F61" s="377"/>
      <c r="G61" s="273"/>
      <c r="H61" s="273" t="s">
        <v>731</v>
      </c>
      <c r="I61" s="269">
        <v>11000</v>
      </c>
      <c r="J61" s="269"/>
      <c r="K61" s="344"/>
    </row>
    <row r="62" spans="1:11">
      <c r="A62" s="343"/>
      <c r="B62" s="360" t="s">
        <v>2856</v>
      </c>
      <c r="C62" s="361"/>
      <c r="D62" s="361"/>
      <c r="E62" s="362"/>
      <c r="F62" s="377"/>
      <c r="G62" s="273"/>
      <c r="H62" s="273" t="s">
        <v>731</v>
      </c>
      <c r="I62" s="269">
        <v>7500</v>
      </c>
      <c r="J62" s="269"/>
      <c r="K62" s="344"/>
    </row>
    <row r="63" spans="1:11">
      <c r="A63" s="343"/>
      <c r="B63" s="360" t="s">
        <v>2857</v>
      </c>
      <c r="C63" s="361"/>
      <c r="D63" s="361"/>
      <c r="E63" s="362"/>
      <c r="F63" s="377"/>
      <c r="G63" s="273"/>
      <c r="H63" s="273" t="s">
        <v>731</v>
      </c>
      <c r="I63" s="269">
        <v>10000</v>
      </c>
      <c r="J63" s="269"/>
      <c r="K63" s="344"/>
    </row>
    <row r="64" spans="1:11">
      <c r="A64" s="343"/>
      <c r="B64" s="360" t="s">
        <v>1043</v>
      </c>
      <c r="C64" s="361"/>
      <c r="D64" s="361"/>
      <c r="E64" s="362"/>
      <c r="F64" s="377"/>
      <c r="G64" s="273"/>
      <c r="H64" s="273" t="s">
        <v>690</v>
      </c>
      <c r="I64" s="269">
        <v>10000</v>
      </c>
      <c r="J64" s="269"/>
      <c r="K64" s="344"/>
    </row>
    <row r="65" spans="1:11">
      <c r="A65" s="343"/>
      <c r="B65" s="360" t="s">
        <v>2646</v>
      </c>
      <c r="C65" s="361"/>
      <c r="D65" s="361"/>
      <c r="E65" s="362"/>
      <c r="F65" s="377"/>
      <c r="G65" s="273"/>
      <c r="H65" s="273" t="s">
        <v>2987</v>
      </c>
      <c r="I65" s="269">
        <v>20000</v>
      </c>
      <c r="J65" s="269"/>
      <c r="K65" s="344"/>
    </row>
    <row r="66" spans="1:11">
      <c r="A66" s="343"/>
      <c r="B66" s="360" t="s">
        <v>2755</v>
      </c>
      <c r="C66" s="361"/>
      <c r="D66" s="361"/>
      <c r="E66" s="362"/>
      <c r="F66" s="377"/>
      <c r="G66" s="273"/>
      <c r="H66" s="273" t="s">
        <v>2987</v>
      </c>
      <c r="I66" s="269">
        <v>8120.833333333333</v>
      </c>
      <c r="J66" s="269"/>
      <c r="K66" s="344"/>
    </row>
    <row r="67" spans="1:11">
      <c r="A67" s="343"/>
      <c r="B67" s="360" t="s">
        <v>2708</v>
      </c>
      <c r="C67" s="361"/>
      <c r="D67" s="361"/>
      <c r="E67" s="362"/>
      <c r="F67" s="377"/>
      <c r="G67" s="273"/>
      <c r="H67" s="273" t="s">
        <v>731</v>
      </c>
      <c r="I67" s="269">
        <v>1170</v>
      </c>
      <c r="J67" s="269"/>
      <c r="K67" s="344"/>
    </row>
    <row r="68" spans="1:11">
      <c r="A68" s="343"/>
      <c r="B68" s="360" t="s">
        <v>733</v>
      </c>
      <c r="C68" s="361"/>
      <c r="D68" s="361"/>
      <c r="E68" s="362"/>
      <c r="F68" s="377"/>
      <c r="G68" s="273"/>
      <c r="H68" s="273" t="s">
        <v>710</v>
      </c>
      <c r="I68" s="269">
        <v>91350</v>
      </c>
      <c r="J68" s="269"/>
      <c r="K68" s="344"/>
    </row>
    <row r="69" spans="1:11">
      <c r="A69" s="343"/>
      <c r="B69" s="360" t="s">
        <v>2585</v>
      </c>
      <c r="C69" s="361"/>
      <c r="D69" s="361"/>
      <c r="E69" s="362"/>
      <c r="F69" s="377"/>
      <c r="G69" s="273"/>
      <c r="H69" s="273" t="s">
        <v>690</v>
      </c>
      <c r="I69" s="269">
        <v>26000</v>
      </c>
      <c r="J69" s="269"/>
      <c r="K69" s="344"/>
    </row>
    <row r="70" spans="1:11">
      <c r="A70" s="343"/>
      <c r="B70" s="360" t="s">
        <v>2680</v>
      </c>
      <c r="C70" s="361"/>
      <c r="D70" s="361"/>
      <c r="E70" s="362"/>
      <c r="F70" s="377"/>
      <c r="G70" s="273"/>
      <c r="H70" s="273" t="s">
        <v>2987</v>
      </c>
      <c r="I70" s="269">
        <v>26100</v>
      </c>
      <c r="J70" s="269"/>
      <c r="K70" s="344"/>
    </row>
    <row r="71" spans="1:11">
      <c r="A71" s="343"/>
      <c r="B71" s="360" t="s">
        <v>2705</v>
      </c>
      <c r="C71" s="361"/>
      <c r="D71" s="361"/>
      <c r="E71" s="362"/>
      <c r="F71" s="377"/>
      <c r="G71" s="273"/>
      <c r="H71" s="273" t="s">
        <v>690</v>
      </c>
      <c r="I71" s="269">
        <v>28000</v>
      </c>
      <c r="J71" s="269"/>
      <c r="K71" s="344"/>
    </row>
    <row r="72" spans="1:11">
      <c r="A72" s="343"/>
      <c r="B72" s="360" t="s">
        <v>2678</v>
      </c>
      <c r="C72" s="361"/>
      <c r="D72" s="361"/>
      <c r="E72" s="362"/>
      <c r="F72" s="377"/>
      <c r="G72" s="273"/>
      <c r="H72" s="273" t="s">
        <v>3032</v>
      </c>
      <c r="I72" s="269">
        <v>11500</v>
      </c>
      <c r="J72" s="269"/>
      <c r="K72" s="344"/>
    </row>
    <row r="73" spans="1:11">
      <c r="A73" s="343"/>
      <c r="B73" s="360" t="s">
        <v>2688</v>
      </c>
      <c r="C73" s="361"/>
      <c r="D73" s="361"/>
      <c r="E73" s="362"/>
      <c r="F73" s="377"/>
      <c r="G73" s="273"/>
      <c r="H73" s="273" t="s">
        <v>2987</v>
      </c>
      <c r="I73" s="269">
        <v>35000</v>
      </c>
      <c r="J73" s="269"/>
      <c r="K73" s="344"/>
    </row>
    <row r="74" spans="1:11">
      <c r="A74" s="343"/>
      <c r="B74" s="360" t="s">
        <v>2586</v>
      </c>
      <c r="C74" s="361"/>
      <c r="D74" s="361"/>
      <c r="E74" s="362"/>
      <c r="F74" s="377"/>
      <c r="G74" s="273"/>
      <c r="H74" s="273" t="s">
        <v>731</v>
      </c>
      <c r="I74" s="269">
        <v>900</v>
      </c>
      <c r="J74" s="269"/>
      <c r="K74" s="344"/>
    </row>
    <row r="75" spans="1:11">
      <c r="A75" s="343"/>
      <c r="B75" s="360" t="s">
        <v>2791</v>
      </c>
      <c r="C75" s="361"/>
      <c r="D75" s="361"/>
      <c r="E75" s="362"/>
      <c r="F75" s="377"/>
      <c r="G75" s="273"/>
      <c r="H75" s="273" t="s">
        <v>2987</v>
      </c>
      <c r="I75" s="269">
        <v>16965</v>
      </c>
      <c r="J75" s="269"/>
      <c r="K75" s="344"/>
    </row>
    <row r="76" spans="1:11">
      <c r="A76" s="343"/>
      <c r="B76" s="360" t="s">
        <v>1140</v>
      </c>
      <c r="C76" s="361"/>
      <c r="D76" s="361"/>
      <c r="E76" s="362"/>
      <c r="F76" s="377"/>
      <c r="G76" s="273"/>
      <c r="H76" s="273" t="s">
        <v>690</v>
      </c>
      <c r="I76" s="269">
        <v>8900</v>
      </c>
      <c r="J76" s="269"/>
      <c r="K76" s="344"/>
    </row>
    <row r="77" spans="1:11">
      <c r="A77" s="343"/>
      <c r="B77" s="360" t="s">
        <v>1141</v>
      </c>
      <c r="C77" s="361"/>
      <c r="D77" s="361"/>
      <c r="E77" s="362"/>
      <c r="F77" s="377"/>
      <c r="G77" s="273"/>
      <c r="H77" s="273" t="s">
        <v>731</v>
      </c>
      <c r="I77" s="269">
        <v>2900</v>
      </c>
      <c r="J77" s="269"/>
      <c r="K77" s="344"/>
    </row>
    <row r="78" spans="1:11">
      <c r="A78" s="343"/>
      <c r="B78" s="360" t="s">
        <v>2758</v>
      </c>
      <c r="C78" s="361"/>
      <c r="D78" s="361"/>
      <c r="E78" s="362"/>
      <c r="F78" s="377"/>
      <c r="G78" s="273"/>
      <c r="H78" s="273" t="s">
        <v>1207</v>
      </c>
      <c r="I78" s="269">
        <v>126000</v>
      </c>
      <c r="J78" s="269"/>
      <c r="K78" s="344"/>
    </row>
    <row r="79" spans="1:11">
      <c r="A79" s="343"/>
      <c r="B79" s="360" t="s">
        <v>1309</v>
      </c>
      <c r="C79" s="361"/>
      <c r="D79" s="361"/>
      <c r="E79" s="362"/>
      <c r="F79" s="377"/>
      <c r="G79" s="273"/>
      <c r="H79" s="273" t="s">
        <v>690</v>
      </c>
      <c r="I79" s="269">
        <v>32625</v>
      </c>
      <c r="J79" s="269"/>
      <c r="K79" s="344"/>
    </row>
    <row r="80" spans="1:11">
      <c r="A80" s="343"/>
      <c r="B80" s="360" t="s">
        <v>1313</v>
      </c>
      <c r="C80" s="361"/>
      <c r="D80" s="361"/>
      <c r="E80" s="362"/>
      <c r="F80" s="377"/>
      <c r="G80" s="273"/>
      <c r="H80" s="273" t="s">
        <v>690</v>
      </c>
      <c r="I80" s="269">
        <v>7500</v>
      </c>
      <c r="J80" s="269"/>
      <c r="K80" s="344"/>
    </row>
    <row r="81" spans="1:11">
      <c r="A81" s="343"/>
      <c r="B81" s="360" t="s">
        <v>1314</v>
      </c>
      <c r="C81" s="361"/>
      <c r="D81" s="361"/>
      <c r="E81" s="362"/>
      <c r="F81" s="377"/>
      <c r="G81" s="273"/>
      <c r="H81" s="273" t="s">
        <v>690</v>
      </c>
      <c r="I81" s="269">
        <v>40000</v>
      </c>
      <c r="J81" s="269"/>
      <c r="K81" s="344"/>
    </row>
    <row r="82" spans="1:11">
      <c r="A82" s="343"/>
      <c r="B82" s="360" t="s">
        <v>2654</v>
      </c>
      <c r="C82" s="361"/>
      <c r="D82" s="361"/>
      <c r="E82" s="362"/>
      <c r="F82" s="377"/>
      <c r="G82" s="273"/>
      <c r="H82" s="273" t="s">
        <v>690</v>
      </c>
      <c r="I82" s="269">
        <v>80000</v>
      </c>
      <c r="J82" s="269"/>
      <c r="K82" s="344"/>
    </row>
    <row r="83" spans="1:11">
      <c r="A83" s="343"/>
      <c r="B83" s="360" t="s">
        <v>1312</v>
      </c>
      <c r="C83" s="361"/>
      <c r="D83" s="361"/>
      <c r="E83" s="362"/>
      <c r="F83" s="377"/>
      <c r="G83" s="273"/>
      <c r="H83" s="273" t="s">
        <v>690</v>
      </c>
      <c r="I83" s="269">
        <v>40000</v>
      </c>
      <c r="J83" s="269"/>
      <c r="K83" s="344"/>
    </row>
    <row r="84" spans="1:11">
      <c r="A84" s="343"/>
      <c r="B84" s="360" t="s">
        <v>1315</v>
      </c>
      <c r="C84" s="361"/>
      <c r="D84" s="361"/>
      <c r="E84" s="362"/>
      <c r="F84" s="377"/>
      <c r="G84" s="273"/>
      <c r="H84" s="273" t="s">
        <v>690</v>
      </c>
      <c r="I84" s="269">
        <v>80000</v>
      </c>
      <c r="J84" s="269"/>
      <c r="K84" s="344"/>
    </row>
    <row r="85" spans="1:11">
      <c r="A85" s="343"/>
      <c r="B85" s="360" t="s">
        <v>1316</v>
      </c>
      <c r="C85" s="361"/>
      <c r="D85" s="361"/>
      <c r="E85" s="362"/>
      <c r="F85" s="377"/>
      <c r="G85" s="273"/>
      <c r="H85" s="273" t="s">
        <v>731</v>
      </c>
      <c r="I85" s="269">
        <v>39150</v>
      </c>
      <c r="J85" s="269"/>
      <c r="K85" s="344"/>
    </row>
    <row r="86" spans="1:11">
      <c r="A86" s="343"/>
      <c r="B86" s="360" t="s">
        <v>1317</v>
      </c>
      <c r="C86" s="361"/>
      <c r="D86" s="361"/>
      <c r="E86" s="362"/>
      <c r="F86" s="377"/>
      <c r="G86" s="273"/>
      <c r="H86" s="273" t="s">
        <v>690</v>
      </c>
      <c r="I86" s="269">
        <v>67860</v>
      </c>
      <c r="J86" s="269"/>
      <c r="K86" s="344"/>
    </row>
    <row r="87" spans="1:11">
      <c r="A87" s="343"/>
      <c r="B87" s="360" t="s">
        <v>1318</v>
      </c>
      <c r="C87" s="361"/>
      <c r="D87" s="361"/>
      <c r="E87" s="362"/>
      <c r="F87" s="377"/>
      <c r="G87" s="273"/>
      <c r="H87" s="273" t="s">
        <v>731</v>
      </c>
      <c r="I87" s="269">
        <v>16965</v>
      </c>
      <c r="J87" s="269"/>
      <c r="K87" s="344"/>
    </row>
    <row r="88" spans="1:11">
      <c r="A88" s="343"/>
      <c r="B88" s="360" t="s">
        <v>2768</v>
      </c>
      <c r="C88" s="361"/>
      <c r="D88" s="361"/>
      <c r="E88" s="362"/>
      <c r="F88" s="377"/>
      <c r="G88" s="273"/>
      <c r="H88" s="273" t="s">
        <v>2987</v>
      </c>
      <c r="I88" s="269">
        <v>15660</v>
      </c>
      <c r="J88" s="269"/>
      <c r="K88" s="344"/>
    </row>
    <row r="89" spans="1:11">
      <c r="A89" s="343"/>
      <c r="B89" s="360" t="s">
        <v>2637</v>
      </c>
      <c r="C89" s="361"/>
      <c r="D89" s="361"/>
      <c r="E89" s="362"/>
      <c r="F89" s="377"/>
      <c r="G89" s="273"/>
      <c r="H89" s="273" t="s">
        <v>2987</v>
      </c>
      <c r="I89" s="269">
        <v>13000</v>
      </c>
      <c r="J89" s="269"/>
      <c r="K89" s="344"/>
    </row>
    <row r="90" spans="1:11">
      <c r="A90" s="343"/>
      <c r="B90" s="360" t="s">
        <v>2746</v>
      </c>
      <c r="C90" s="361"/>
      <c r="D90" s="361"/>
      <c r="E90" s="362"/>
      <c r="F90" s="377"/>
      <c r="G90" s="273"/>
      <c r="H90" s="273" t="s">
        <v>731</v>
      </c>
      <c r="I90" s="269">
        <v>45675</v>
      </c>
      <c r="J90" s="269"/>
      <c r="K90" s="344"/>
    </row>
    <row r="91" spans="1:11">
      <c r="A91" s="343"/>
      <c r="B91" s="360" t="s">
        <v>2661</v>
      </c>
      <c r="C91" s="361"/>
      <c r="D91" s="361"/>
      <c r="E91" s="362"/>
      <c r="F91" s="377"/>
      <c r="G91" s="273"/>
      <c r="H91" s="273" t="s">
        <v>731</v>
      </c>
      <c r="I91" s="269">
        <v>15660</v>
      </c>
      <c r="J91" s="269"/>
      <c r="K91" s="344"/>
    </row>
    <row r="92" spans="1:11">
      <c r="A92" s="343"/>
      <c r="B92" s="360" t="s">
        <v>2662</v>
      </c>
      <c r="C92" s="361"/>
      <c r="D92" s="361"/>
      <c r="E92" s="362"/>
      <c r="F92" s="377"/>
      <c r="G92" s="273"/>
      <c r="H92" s="273" t="s">
        <v>731</v>
      </c>
      <c r="I92" s="269">
        <v>24050</v>
      </c>
      <c r="J92" s="269"/>
      <c r="K92" s="344"/>
    </row>
    <row r="93" spans="1:11">
      <c r="A93" s="343"/>
      <c r="B93" s="360" t="s">
        <v>2663</v>
      </c>
      <c r="C93" s="361"/>
      <c r="D93" s="361"/>
      <c r="E93" s="362"/>
      <c r="F93" s="377"/>
      <c r="G93" s="273"/>
      <c r="H93" s="273" t="s">
        <v>731</v>
      </c>
      <c r="I93" s="269">
        <v>45500</v>
      </c>
      <c r="J93" s="269"/>
      <c r="K93" s="344"/>
    </row>
    <row r="94" spans="1:11">
      <c r="A94" s="343"/>
      <c r="B94" s="360" t="s">
        <v>2664</v>
      </c>
      <c r="C94" s="361"/>
      <c r="D94" s="361"/>
      <c r="E94" s="362"/>
      <c r="F94" s="377"/>
      <c r="G94" s="273"/>
      <c r="H94" s="273" t="s">
        <v>731</v>
      </c>
      <c r="I94" s="269">
        <v>19500</v>
      </c>
      <c r="J94" s="269"/>
      <c r="K94" s="344"/>
    </row>
    <row r="95" spans="1:11">
      <c r="A95" s="343"/>
      <c r="B95" s="360" t="s">
        <v>3033</v>
      </c>
      <c r="C95" s="361"/>
      <c r="D95" s="361"/>
      <c r="E95" s="362"/>
      <c r="F95" s="377"/>
      <c r="G95" s="273"/>
      <c r="H95" s="273" t="s">
        <v>2987</v>
      </c>
      <c r="I95" s="269">
        <v>9000</v>
      </c>
      <c r="J95" s="269"/>
      <c r="K95" s="344"/>
    </row>
    <row r="96" spans="1:11">
      <c r="A96" s="343"/>
      <c r="B96" s="360" t="s">
        <v>3034</v>
      </c>
      <c r="C96" s="361"/>
      <c r="D96" s="361"/>
      <c r="E96" s="362"/>
      <c r="F96" s="377"/>
      <c r="G96" s="273"/>
      <c r="H96" s="273" t="s">
        <v>2987</v>
      </c>
      <c r="I96" s="269">
        <v>120000</v>
      </c>
      <c r="J96" s="269"/>
      <c r="K96" s="344"/>
    </row>
    <row r="97" spans="1:11">
      <c r="A97" s="343"/>
      <c r="B97" s="360" t="s">
        <v>3035</v>
      </c>
      <c r="C97" s="361"/>
      <c r="D97" s="361"/>
      <c r="E97" s="362"/>
      <c r="F97" s="377"/>
      <c r="G97" s="273"/>
      <c r="H97" s="273" t="s">
        <v>2987</v>
      </c>
      <c r="I97" s="269">
        <v>90000</v>
      </c>
      <c r="J97" s="269"/>
      <c r="K97" s="344"/>
    </row>
    <row r="98" spans="1:11">
      <c r="A98" s="343"/>
      <c r="B98" s="360" t="s">
        <v>3036</v>
      </c>
      <c r="C98" s="361"/>
      <c r="D98" s="361"/>
      <c r="E98" s="362"/>
      <c r="F98" s="377"/>
      <c r="G98" s="273"/>
      <c r="H98" s="273" t="s">
        <v>2987</v>
      </c>
      <c r="I98" s="269">
        <v>60000</v>
      </c>
      <c r="J98" s="269"/>
      <c r="K98" s="344"/>
    </row>
    <row r="99" spans="1:11">
      <c r="A99" s="343"/>
      <c r="B99" s="360" t="s">
        <v>3037</v>
      </c>
      <c r="C99" s="361"/>
      <c r="D99" s="361"/>
      <c r="E99" s="362"/>
      <c r="F99" s="377"/>
      <c r="G99" s="273"/>
      <c r="H99" s="273" t="s">
        <v>2987</v>
      </c>
      <c r="I99" s="269">
        <v>40000</v>
      </c>
      <c r="J99" s="269"/>
      <c r="K99" s="344"/>
    </row>
    <row r="100" spans="1:11">
      <c r="A100" s="343"/>
      <c r="B100" s="360" t="s">
        <v>3038</v>
      </c>
      <c r="C100" s="361"/>
      <c r="D100" s="361"/>
      <c r="E100" s="362"/>
      <c r="F100" s="377"/>
      <c r="G100" s="273"/>
      <c r="H100" s="273" t="s">
        <v>2987</v>
      </c>
      <c r="I100" s="269">
        <v>20000</v>
      </c>
      <c r="J100" s="269"/>
      <c r="K100" s="344"/>
    </row>
    <row r="101" spans="1:11">
      <c r="A101" s="343"/>
      <c r="B101" s="360" t="s">
        <v>3039</v>
      </c>
      <c r="C101" s="361"/>
      <c r="D101" s="361"/>
      <c r="E101" s="362"/>
      <c r="F101" s="377"/>
      <c r="G101" s="273"/>
      <c r="H101" s="273" t="s">
        <v>2987</v>
      </c>
      <c r="I101" s="269">
        <v>12000</v>
      </c>
      <c r="J101" s="269"/>
      <c r="K101" s="344"/>
    </row>
    <row r="102" spans="1:11">
      <c r="A102" s="343"/>
      <c r="B102" s="360" t="s">
        <v>1378</v>
      </c>
      <c r="C102" s="361"/>
      <c r="D102" s="361"/>
      <c r="E102" s="362"/>
      <c r="F102" s="377"/>
      <c r="G102" s="273"/>
      <c r="H102" s="273" t="s">
        <v>731</v>
      </c>
      <c r="I102" s="269">
        <v>75000</v>
      </c>
      <c r="J102" s="269"/>
      <c r="K102" s="344"/>
    </row>
    <row r="103" spans="1:11">
      <c r="A103" s="343"/>
      <c r="B103" s="360" t="s">
        <v>1398</v>
      </c>
      <c r="C103" s="361"/>
      <c r="D103" s="361"/>
      <c r="E103" s="362"/>
      <c r="F103" s="377"/>
      <c r="G103" s="273"/>
      <c r="H103" s="273" t="s">
        <v>731</v>
      </c>
      <c r="I103" s="269">
        <v>78300</v>
      </c>
      <c r="J103" s="269"/>
      <c r="K103" s="344"/>
    </row>
    <row r="104" spans="1:11">
      <c r="A104" s="343"/>
      <c r="B104" s="360" t="s">
        <v>1351</v>
      </c>
      <c r="C104" s="361"/>
      <c r="D104" s="361"/>
      <c r="E104" s="362"/>
      <c r="F104" s="377"/>
      <c r="G104" s="273"/>
      <c r="H104" s="273" t="s">
        <v>731</v>
      </c>
      <c r="I104" s="269">
        <v>195750</v>
      </c>
      <c r="J104" s="269"/>
      <c r="K104" s="344"/>
    </row>
    <row r="105" spans="1:11">
      <c r="A105" s="343"/>
      <c r="B105" s="360" t="s">
        <v>2656</v>
      </c>
      <c r="C105" s="361"/>
      <c r="D105" s="361"/>
      <c r="E105" s="362"/>
      <c r="F105" s="377"/>
      <c r="G105" s="273"/>
      <c r="H105" s="273" t="s">
        <v>731</v>
      </c>
      <c r="I105" s="269">
        <v>2500</v>
      </c>
      <c r="J105" s="269"/>
      <c r="K105" s="344"/>
    </row>
    <row r="106" spans="1:11">
      <c r="A106" s="343"/>
      <c r="B106" s="360" t="s">
        <v>2860</v>
      </c>
      <c r="C106" s="361"/>
      <c r="D106" s="361"/>
      <c r="E106" s="362"/>
      <c r="F106" s="377"/>
      <c r="G106" s="273"/>
      <c r="H106" s="273" t="s">
        <v>690</v>
      </c>
      <c r="I106" s="269">
        <v>30000</v>
      </c>
      <c r="J106" s="269"/>
      <c r="K106" s="344"/>
    </row>
    <row r="107" spans="1:11">
      <c r="A107" s="343"/>
      <c r="B107" s="360" t="s">
        <v>900</v>
      </c>
      <c r="C107" s="361"/>
      <c r="D107" s="361"/>
      <c r="E107" s="362"/>
      <c r="F107" s="377"/>
      <c r="G107" s="273"/>
      <c r="H107" s="273" t="s">
        <v>690</v>
      </c>
      <c r="I107" s="269">
        <v>25830.078125</v>
      </c>
      <c r="J107" s="269"/>
      <c r="K107" s="344"/>
    </row>
    <row r="108" spans="1:11">
      <c r="A108" s="343"/>
      <c r="B108" s="360" t="s">
        <v>2645</v>
      </c>
      <c r="C108" s="361"/>
      <c r="D108" s="361"/>
      <c r="E108" s="362"/>
      <c r="F108" s="377"/>
      <c r="G108" s="273"/>
      <c r="H108" s="273" t="s">
        <v>1207</v>
      </c>
      <c r="I108" s="269">
        <v>125000</v>
      </c>
      <c r="J108" s="269"/>
      <c r="K108" s="344"/>
    </row>
    <row r="109" spans="1:11">
      <c r="A109" s="343"/>
      <c r="B109" s="360" t="s">
        <v>2584</v>
      </c>
      <c r="C109" s="361"/>
      <c r="D109" s="361"/>
      <c r="E109" s="362"/>
      <c r="F109" s="377"/>
      <c r="G109" s="273"/>
      <c r="H109" s="273" t="s">
        <v>2638</v>
      </c>
      <c r="I109" s="269">
        <v>25220</v>
      </c>
      <c r="J109" s="269"/>
      <c r="K109" s="344"/>
    </row>
    <row r="110" spans="1:11">
      <c r="A110" s="343"/>
      <c r="B110" s="360" t="s">
        <v>887</v>
      </c>
      <c r="C110" s="361"/>
      <c r="D110" s="361"/>
      <c r="E110" s="362"/>
      <c r="F110" s="377"/>
      <c r="G110" s="273"/>
      <c r="H110" s="273" t="s">
        <v>2918</v>
      </c>
      <c r="I110" s="269">
        <v>7500</v>
      </c>
      <c r="J110" s="269"/>
      <c r="K110" s="344"/>
    </row>
    <row r="111" spans="1:11">
      <c r="A111" s="343"/>
      <c r="B111" s="360" t="s">
        <v>3040</v>
      </c>
      <c r="C111" s="361"/>
      <c r="D111" s="361"/>
      <c r="E111" s="362"/>
      <c r="F111" s="377"/>
      <c r="G111" s="273"/>
      <c r="H111" s="273" t="s">
        <v>2918</v>
      </c>
      <c r="I111" s="269">
        <v>25000</v>
      </c>
      <c r="J111" s="269"/>
      <c r="K111" s="344"/>
    </row>
    <row r="112" spans="1:11">
      <c r="A112" s="343"/>
      <c r="B112" s="360" t="s">
        <v>3041</v>
      </c>
      <c r="C112" s="361"/>
      <c r="D112" s="361"/>
      <c r="E112" s="362"/>
      <c r="F112" s="377"/>
      <c r="G112" s="273"/>
      <c r="H112" s="273" t="s">
        <v>2918</v>
      </c>
      <c r="I112" s="269">
        <v>30000</v>
      </c>
      <c r="J112" s="269"/>
      <c r="K112" s="344"/>
    </row>
    <row r="113" spans="1:11">
      <c r="A113" s="343"/>
      <c r="B113" s="360" t="s">
        <v>3042</v>
      </c>
      <c r="C113" s="361"/>
      <c r="D113" s="361"/>
      <c r="E113" s="362"/>
      <c r="F113" s="377"/>
      <c r="G113" s="273"/>
      <c r="H113" s="273" t="s">
        <v>2918</v>
      </c>
      <c r="I113" s="269">
        <v>40000</v>
      </c>
      <c r="J113" s="269"/>
      <c r="K113" s="344"/>
    </row>
    <row r="114" spans="1:11">
      <c r="A114" s="343"/>
      <c r="B114" s="360" t="s">
        <v>3043</v>
      </c>
      <c r="C114" s="361"/>
      <c r="D114" s="361"/>
      <c r="E114" s="362"/>
      <c r="F114" s="377"/>
      <c r="G114" s="273"/>
      <c r="H114" s="273" t="s">
        <v>690</v>
      </c>
      <c r="I114" s="269">
        <v>15000</v>
      </c>
      <c r="J114" s="269"/>
      <c r="K114" s="344"/>
    </row>
    <row r="115" spans="1:11">
      <c r="A115" s="343"/>
      <c r="B115" s="360" t="s">
        <v>3044</v>
      </c>
      <c r="C115" s="361"/>
      <c r="D115" s="361"/>
      <c r="E115" s="362"/>
      <c r="F115" s="377"/>
      <c r="G115" s="273"/>
      <c r="H115" s="273" t="s">
        <v>731</v>
      </c>
      <c r="I115" s="269">
        <v>200000</v>
      </c>
      <c r="J115" s="269"/>
      <c r="K115" s="344"/>
    </row>
    <row r="116" spans="1:11">
      <c r="A116" s="343"/>
      <c r="B116" s="360"/>
      <c r="C116" s="361"/>
      <c r="D116" s="361"/>
      <c r="E116" s="362"/>
      <c r="F116" s="377"/>
      <c r="G116" s="273"/>
      <c r="H116" s="273"/>
      <c r="I116" s="269"/>
      <c r="J116" s="269"/>
      <c r="K116" s="344"/>
    </row>
    <row r="117" spans="1:11">
      <c r="A117" s="343"/>
      <c r="B117" s="360"/>
      <c r="C117" s="361"/>
      <c r="D117" s="361"/>
      <c r="E117" s="362"/>
      <c r="F117" s="377"/>
      <c r="G117" s="273"/>
      <c r="H117" s="273"/>
      <c r="I117" s="269"/>
      <c r="J117" s="269"/>
      <c r="K117" s="344"/>
    </row>
    <row r="118" spans="1:11">
      <c r="A118" s="343"/>
      <c r="B118" s="360"/>
      <c r="C118" s="361"/>
      <c r="D118" s="361"/>
      <c r="E118" s="362"/>
      <c r="F118" s="377"/>
      <c r="G118" s="273"/>
      <c r="H118" s="273"/>
      <c r="I118" s="269"/>
      <c r="J118" s="269"/>
      <c r="K118" s="344"/>
    </row>
    <row r="167" spans="1:11" s="270" customFormat="1">
      <c r="A167" s="774" t="s">
        <v>2639</v>
      </c>
      <c r="B167" s="774"/>
      <c r="C167" s="774"/>
      <c r="D167" s="774"/>
      <c r="E167" s="774"/>
      <c r="F167" s="774"/>
      <c r="G167" s="774"/>
      <c r="H167" s="774"/>
      <c r="I167" s="774"/>
      <c r="J167" s="774"/>
      <c r="K167" s="774"/>
    </row>
    <row r="168" spans="1:11" s="270" customFormat="1">
      <c r="A168" s="774" t="s">
        <v>2640</v>
      </c>
      <c r="B168" s="774"/>
      <c r="C168" s="774"/>
      <c r="D168" s="774"/>
      <c r="E168" s="774"/>
      <c r="F168" s="774"/>
      <c r="G168" s="774"/>
      <c r="H168" s="774"/>
      <c r="I168" s="774"/>
      <c r="J168" s="774"/>
      <c r="K168" s="774"/>
    </row>
    <row r="169" spans="1:11" s="270" customFormat="1">
      <c r="A169" s="773">
        <v>2016</v>
      </c>
      <c r="B169" s="773"/>
      <c r="C169" s="773"/>
      <c r="D169" s="773"/>
      <c r="E169" s="773"/>
      <c r="F169" s="773"/>
      <c r="G169" s="773"/>
      <c r="H169" s="773"/>
      <c r="I169" s="773"/>
      <c r="J169" s="773"/>
      <c r="K169" s="773"/>
    </row>
  </sheetData>
  <mergeCells count="21">
    <mergeCell ref="A1:K1"/>
    <mergeCell ref="A9:A11"/>
    <mergeCell ref="B9:F11"/>
    <mergeCell ref="G9:G11"/>
    <mergeCell ref="H9:H11"/>
    <mergeCell ref="I9:I11"/>
    <mergeCell ref="J9:J11"/>
    <mergeCell ref="K9:K11"/>
    <mergeCell ref="A169:K169"/>
    <mergeCell ref="A167:K167"/>
    <mergeCell ref="A168:K168"/>
    <mergeCell ref="B33:F33"/>
    <mergeCell ref="B12:F12"/>
    <mergeCell ref="A28:K28"/>
    <mergeCell ref="A30:A32"/>
    <mergeCell ref="B30:F32"/>
    <mergeCell ref="G30:G32"/>
    <mergeCell ref="H30:H32"/>
    <mergeCell ref="I30:I32"/>
    <mergeCell ref="J30:J32"/>
    <mergeCell ref="K30:K32"/>
  </mergeCells>
  <printOptions horizontalCentered="1"/>
  <pageMargins left="0.66929133858267698" right="0.23622047244094499" top="0.511811023622047" bottom="0.43307086614173201" header="0.39370078740157499" footer="0.23622047244094499"/>
  <pageSetup paperSize="9" scale="80" orientation="portrait" horizontalDpi="4294967294" verticalDpi="4294967293" r:id="rId1"/>
  <headerFooter differentOddEven="1"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2"/>
  <dimension ref="A1:G45"/>
  <sheetViews>
    <sheetView topLeftCell="A28"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2145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828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1045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868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868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1049</v>
      </c>
      <c r="C11" s="5"/>
      <c r="D11" s="12" t="s">
        <v>731</v>
      </c>
      <c r="E11" s="3" t="s">
        <v>1038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3" t="s">
        <v>1039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735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775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2146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3" t="s">
        <v>734</v>
      </c>
      <c r="F28" s="5"/>
      <c r="G28" s="5"/>
    </row>
    <row r="29" spans="1:7" ht="13.9" customHeight="1">
      <c r="A29" s="5"/>
      <c r="B29" s="3" t="s">
        <v>792</v>
      </c>
      <c r="C29" s="3" t="s">
        <v>678</v>
      </c>
      <c r="D29" s="12" t="s">
        <v>675</v>
      </c>
      <c r="E29" s="3" t="s">
        <v>768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12" t="s">
        <v>675</v>
      </c>
      <c r="E30" s="3" t="s">
        <v>868</v>
      </c>
      <c r="F30" s="5"/>
      <c r="G30" s="5"/>
    </row>
    <row r="31" spans="1:7" ht="13.9" customHeight="1">
      <c r="A31" s="5"/>
      <c r="B31" s="3" t="s">
        <v>683</v>
      </c>
      <c r="C31" s="3" t="s">
        <v>684</v>
      </c>
      <c r="D31" s="12" t="s">
        <v>675</v>
      </c>
      <c r="E31" s="3" t="s">
        <v>868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1050</v>
      </c>
      <c r="C34" s="5"/>
      <c r="D34" s="12" t="s">
        <v>731</v>
      </c>
      <c r="E34" s="12" t="s">
        <v>1036</v>
      </c>
      <c r="F34" s="5"/>
      <c r="G34" s="5"/>
    </row>
    <row r="35" spans="1:7" ht="13.7" customHeight="1">
      <c r="A35" s="5"/>
      <c r="B35" s="3" t="s">
        <v>794</v>
      </c>
      <c r="C35" s="5"/>
      <c r="D35" s="12" t="s">
        <v>756</v>
      </c>
      <c r="E35" s="12" t="s">
        <v>1037</v>
      </c>
      <c r="F35" s="5"/>
      <c r="G35" s="5"/>
    </row>
    <row r="36" spans="1:7" ht="13.9" customHeight="1">
      <c r="A36" s="5"/>
      <c r="B36" s="3" t="s">
        <v>1043</v>
      </c>
      <c r="C36" s="5"/>
      <c r="D36" s="12" t="s">
        <v>690</v>
      </c>
      <c r="E36" s="12" t="s">
        <v>1044</v>
      </c>
      <c r="F36" s="5"/>
      <c r="G36" s="5"/>
    </row>
    <row r="37" spans="1:7" ht="13.7" customHeight="1">
      <c r="A37" s="5"/>
      <c r="B37" s="3" t="s">
        <v>727</v>
      </c>
      <c r="C37" s="5"/>
      <c r="D37" s="12" t="s">
        <v>848</v>
      </c>
      <c r="E37" s="3" t="s">
        <v>775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3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2147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3" t="s">
        <v>828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1045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868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868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1050</v>
      </c>
      <c r="C11" s="5"/>
      <c r="D11" s="12" t="s">
        <v>731</v>
      </c>
      <c r="E11" s="3" t="s">
        <v>1038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3" t="s">
        <v>1039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735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775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2148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1051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717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769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769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1052</v>
      </c>
      <c r="C34" s="5"/>
      <c r="D34" s="12" t="s">
        <v>731</v>
      </c>
      <c r="E34" s="12" t="s">
        <v>1053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756</v>
      </c>
      <c r="E35" s="12" t="s">
        <v>1054</v>
      </c>
      <c r="F35" s="5"/>
      <c r="G35" s="5"/>
    </row>
    <row r="36" spans="1:7" ht="13.7" customHeight="1">
      <c r="A36" s="5"/>
      <c r="B36" s="3" t="s">
        <v>1043</v>
      </c>
      <c r="C36" s="5"/>
      <c r="D36" s="12" t="s">
        <v>690</v>
      </c>
      <c r="E36" s="12" t="s">
        <v>735</v>
      </c>
      <c r="F36" s="5"/>
      <c r="G36" s="5"/>
    </row>
    <row r="37" spans="1:7" ht="13.9" customHeight="1">
      <c r="A37" s="5"/>
      <c r="B37" s="3" t="s">
        <v>727</v>
      </c>
      <c r="C37" s="5"/>
      <c r="D37" s="12" t="s">
        <v>848</v>
      </c>
      <c r="E37" s="3" t="s">
        <v>775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1.85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.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4"/>
  <dimension ref="A1:G45"/>
  <sheetViews>
    <sheetView topLeftCell="A28" workbookViewId="0">
      <selection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2149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1055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3" t="s">
        <v>768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868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868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1052</v>
      </c>
      <c r="C11" s="5"/>
      <c r="D11" s="12" t="s">
        <v>731</v>
      </c>
      <c r="E11" s="12" t="s">
        <v>1036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12" t="s">
        <v>1037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1044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775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2150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1056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1045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868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868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1052</v>
      </c>
      <c r="C34" s="5"/>
      <c r="D34" s="12" t="s">
        <v>731</v>
      </c>
      <c r="E34" s="3" t="s">
        <v>1038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756</v>
      </c>
      <c r="E35" s="3" t="s">
        <v>1039</v>
      </c>
      <c r="F35" s="5"/>
      <c r="G35" s="5"/>
    </row>
    <row r="36" spans="1:7" ht="13.7" customHeight="1">
      <c r="A36" s="5"/>
      <c r="B36" s="3" t="s">
        <v>1043</v>
      </c>
      <c r="C36" s="5"/>
      <c r="D36" s="12" t="s">
        <v>690</v>
      </c>
      <c r="E36" s="12" t="s">
        <v>735</v>
      </c>
      <c r="F36" s="5"/>
      <c r="G36" s="5"/>
    </row>
    <row r="37" spans="1:7" ht="13.9" customHeight="1">
      <c r="A37" s="5"/>
      <c r="B37" s="3" t="s">
        <v>727</v>
      </c>
      <c r="C37" s="5"/>
      <c r="D37" s="12" t="s">
        <v>848</v>
      </c>
      <c r="E37" s="3" t="s">
        <v>775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1.85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.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5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2151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1058</v>
      </c>
      <c r="C11" s="5"/>
      <c r="D11" s="12" t="s">
        <v>731</v>
      </c>
      <c r="E11" s="12" t="s">
        <v>1059</v>
      </c>
      <c r="F11" s="5"/>
      <c r="G11" s="5"/>
    </row>
    <row r="12" spans="1:7" ht="13.9" customHeight="1">
      <c r="A12" s="5"/>
      <c r="B12" s="3" t="s">
        <v>726</v>
      </c>
      <c r="C12" s="5"/>
      <c r="D12" s="12" t="s">
        <v>756</v>
      </c>
      <c r="E12" s="12" t="s">
        <v>1060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765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12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12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12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12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31"/>
      <c r="B22" s="30"/>
      <c r="C22" s="30"/>
      <c r="D22" s="30"/>
      <c r="E22" s="30"/>
      <c r="F22" s="30"/>
      <c r="G22" s="28"/>
    </row>
    <row r="23" spans="1:7" ht="12" customHeight="1">
      <c r="A23" s="82" t="s">
        <v>2152</v>
      </c>
      <c r="B23" s="30"/>
      <c r="C23" s="30"/>
      <c r="D23" s="30"/>
      <c r="E23" s="30"/>
      <c r="F23" s="30"/>
      <c r="G23" s="28"/>
    </row>
    <row r="24" spans="1:7" ht="12" customHeight="1">
      <c r="A24" s="31"/>
      <c r="B24" s="30"/>
      <c r="C24" s="30"/>
      <c r="D24" s="30"/>
      <c r="E24" s="30"/>
      <c r="F24" s="30"/>
      <c r="G24" s="28"/>
    </row>
    <row r="25" spans="1:7" ht="35.1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12" t="s">
        <v>671</v>
      </c>
      <c r="B26" s="3" t="s">
        <v>672</v>
      </c>
      <c r="C26" s="5"/>
      <c r="D26" s="5"/>
      <c r="E26" s="5"/>
      <c r="F26" s="5"/>
      <c r="G26" s="5"/>
    </row>
    <row r="27" spans="1:7" ht="13.7" customHeight="1">
      <c r="A27" s="5"/>
      <c r="B27" s="3" t="s">
        <v>673</v>
      </c>
      <c r="C27" s="3" t="s">
        <v>674</v>
      </c>
      <c r="D27" s="12" t="s">
        <v>675</v>
      </c>
      <c r="E27" s="12" t="s">
        <v>1057</v>
      </c>
      <c r="F27" s="5"/>
      <c r="G27" s="5"/>
    </row>
    <row r="28" spans="1:7" ht="13.9" customHeight="1">
      <c r="A28" s="5"/>
      <c r="B28" s="3" t="s">
        <v>792</v>
      </c>
      <c r="C28" s="3" t="s">
        <v>678</v>
      </c>
      <c r="D28" s="12" t="s">
        <v>675</v>
      </c>
      <c r="E28" s="12" t="s">
        <v>1057</v>
      </c>
      <c r="F28" s="5"/>
      <c r="G28" s="5"/>
    </row>
    <row r="29" spans="1:7" ht="13.7" customHeight="1">
      <c r="A29" s="5"/>
      <c r="B29" s="3" t="s">
        <v>736</v>
      </c>
      <c r="C29" s="3" t="s">
        <v>681</v>
      </c>
      <c r="D29" s="12" t="s">
        <v>675</v>
      </c>
      <c r="E29" s="3" t="s">
        <v>694</v>
      </c>
      <c r="F29" s="5"/>
      <c r="G29" s="5"/>
    </row>
    <row r="30" spans="1:7" ht="13.9" customHeight="1">
      <c r="A30" s="5"/>
      <c r="B30" s="3" t="s">
        <v>683</v>
      </c>
      <c r="C30" s="3" t="s">
        <v>684</v>
      </c>
      <c r="D30" s="12" t="s">
        <v>675</v>
      </c>
      <c r="E30" s="3" t="s">
        <v>693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12" t="s">
        <v>686</v>
      </c>
      <c r="B32" s="3" t="s">
        <v>687</v>
      </c>
      <c r="C32" s="5"/>
      <c r="D32" s="5"/>
      <c r="E32" s="5"/>
      <c r="F32" s="5"/>
      <c r="G32" s="5"/>
    </row>
    <row r="33" spans="1:7" ht="13.7" customHeight="1">
      <c r="A33" s="5"/>
      <c r="B33" s="3" t="s">
        <v>1058</v>
      </c>
      <c r="C33" s="5"/>
      <c r="D33" s="12" t="s">
        <v>731</v>
      </c>
      <c r="E33" s="12" t="s">
        <v>1061</v>
      </c>
      <c r="F33" s="5"/>
      <c r="G33" s="5"/>
    </row>
    <row r="34" spans="1:7" ht="13.7" customHeight="1">
      <c r="A34" s="5"/>
      <c r="B34" s="3" t="s">
        <v>726</v>
      </c>
      <c r="C34" s="5"/>
      <c r="D34" s="12" t="s">
        <v>756</v>
      </c>
      <c r="E34" s="12" t="s">
        <v>1062</v>
      </c>
      <c r="F34" s="5"/>
      <c r="G34" s="5"/>
    </row>
    <row r="35" spans="1:7" ht="13.9" customHeight="1">
      <c r="A35" s="5"/>
      <c r="B35" s="3" t="s">
        <v>727</v>
      </c>
      <c r="C35" s="5"/>
      <c r="D35" s="12" t="s">
        <v>1063</v>
      </c>
      <c r="E35" s="3" t="s">
        <v>823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12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12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12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12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6"/>
  <dimension ref="A1:G44"/>
  <sheetViews>
    <sheetView workbookViewId="0">
      <selection activeCell="G44" sqref="A1:G44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5" t="s">
        <v>2153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1058</v>
      </c>
      <c r="C11" s="5"/>
      <c r="D11" s="12" t="s">
        <v>731</v>
      </c>
      <c r="E11" s="12" t="s">
        <v>1064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12" t="s">
        <v>1062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1063</v>
      </c>
      <c r="E13" s="3" t="s">
        <v>823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12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12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12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12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31"/>
      <c r="B22" s="30"/>
      <c r="C22" s="30"/>
      <c r="D22" s="30"/>
      <c r="E22" s="30"/>
      <c r="F22" s="30"/>
      <c r="G22" s="28"/>
    </row>
    <row r="23" spans="1:7" ht="12" customHeight="1">
      <c r="A23" s="64" t="s">
        <v>2154</v>
      </c>
      <c r="B23" s="30"/>
      <c r="C23" s="30"/>
      <c r="D23" s="30"/>
      <c r="E23" s="30"/>
      <c r="F23" s="30"/>
      <c r="G23" s="28"/>
    </row>
    <row r="24" spans="1:7" ht="12" customHeight="1">
      <c r="A24" s="31"/>
      <c r="B24" s="30"/>
      <c r="C24" s="30"/>
      <c r="D24" s="30"/>
      <c r="E24" s="30"/>
      <c r="F24" s="30"/>
      <c r="G24" s="28"/>
    </row>
    <row r="25" spans="1:7" ht="34.9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12" t="s">
        <v>671</v>
      </c>
      <c r="B26" s="3" t="s">
        <v>672</v>
      </c>
      <c r="C26" s="5"/>
      <c r="D26" s="5"/>
      <c r="E26" s="5"/>
      <c r="F26" s="5"/>
      <c r="G26" s="5"/>
    </row>
    <row r="27" spans="1:7" ht="13.9" customHeight="1">
      <c r="A27" s="5"/>
      <c r="B27" s="3" t="s">
        <v>673</v>
      </c>
      <c r="C27" s="3" t="s">
        <v>674</v>
      </c>
      <c r="D27" s="12" t="s">
        <v>675</v>
      </c>
      <c r="E27" s="12" t="s">
        <v>1057</v>
      </c>
      <c r="F27" s="5"/>
      <c r="G27" s="5"/>
    </row>
    <row r="28" spans="1:7" ht="13.7" customHeight="1">
      <c r="A28" s="5"/>
      <c r="B28" s="3" t="s">
        <v>792</v>
      </c>
      <c r="C28" s="3" t="s">
        <v>678</v>
      </c>
      <c r="D28" s="12" t="s">
        <v>675</v>
      </c>
      <c r="E28" s="12" t="s">
        <v>1057</v>
      </c>
      <c r="F28" s="5"/>
      <c r="G28" s="5"/>
    </row>
    <row r="29" spans="1:7" ht="13.7" customHeight="1">
      <c r="A29" s="5"/>
      <c r="B29" s="3" t="s">
        <v>736</v>
      </c>
      <c r="C29" s="3" t="s">
        <v>681</v>
      </c>
      <c r="D29" s="12" t="s">
        <v>675</v>
      </c>
      <c r="E29" s="3" t="s">
        <v>694</v>
      </c>
      <c r="F29" s="5"/>
      <c r="G29" s="5"/>
    </row>
    <row r="30" spans="1:7" ht="13.9" customHeight="1">
      <c r="A30" s="5"/>
      <c r="B30" s="3" t="s">
        <v>683</v>
      </c>
      <c r="C30" s="3" t="s">
        <v>684</v>
      </c>
      <c r="D30" s="12" t="s">
        <v>675</v>
      </c>
      <c r="E30" s="3" t="s">
        <v>693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12" t="s">
        <v>686</v>
      </c>
      <c r="B32" s="3" t="s">
        <v>687</v>
      </c>
      <c r="C32" s="5"/>
      <c r="D32" s="5"/>
      <c r="E32" s="5"/>
      <c r="F32" s="5"/>
      <c r="G32" s="5"/>
    </row>
    <row r="33" spans="1:7" ht="13.7" customHeight="1">
      <c r="A33" s="5"/>
      <c r="B33" s="3" t="s">
        <v>1065</v>
      </c>
      <c r="C33" s="5"/>
      <c r="D33" s="12" t="s">
        <v>731</v>
      </c>
      <c r="E33" s="12" t="s">
        <v>1064</v>
      </c>
      <c r="F33" s="5"/>
      <c r="G33" s="5"/>
    </row>
    <row r="34" spans="1:7" ht="13.7" customHeight="1">
      <c r="A34" s="5"/>
      <c r="B34" s="3" t="s">
        <v>794</v>
      </c>
      <c r="C34" s="5"/>
      <c r="D34" s="12" t="s">
        <v>756</v>
      </c>
      <c r="E34" s="12" t="s">
        <v>1066</v>
      </c>
      <c r="F34" s="5"/>
      <c r="G34" s="5"/>
    </row>
    <row r="35" spans="1:7" ht="13.9" customHeight="1">
      <c r="A35" s="5"/>
      <c r="B35" s="3" t="s">
        <v>1043</v>
      </c>
      <c r="C35" s="5"/>
      <c r="D35" s="12" t="s">
        <v>690</v>
      </c>
      <c r="E35" s="12" t="s">
        <v>715</v>
      </c>
      <c r="F35" s="5"/>
      <c r="G35" s="5"/>
    </row>
    <row r="36" spans="1:7" ht="13.7" customHeight="1">
      <c r="A36" s="5"/>
      <c r="B36" s="3" t="s">
        <v>727</v>
      </c>
      <c r="C36" s="5"/>
      <c r="D36" s="12" t="s">
        <v>848</v>
      </c>
      <c r="E36" s="3" t="s">
        <v>823</v>
      </c>
      <c r="F36" s="5"/>
      <c r="G36" s="5"/>
    </row>
    <row r="37" spans="1:7" ht="12" customHeight="1">
      <c r="A37" s="5"/>
      <c r="B37" s="5"/>
      <c r="C37" s="5"/>
      <c r="D37" s="5"/>
      <c r="E37" s="878" t="s">
        <v>698</v>
      </c>
      <c r="F37" s="878"/>
      <c r="G37" s="5"/>
    </row>
    <row r="38" spans="1:7" ht="12" customHeight="1">
      <c r="A38" s="12" t="s">
        <v>699</v>
      </c>
      <c r="B38" s="3" t="s">
        <v>700</v>
      </c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878" t="s">
        <v>701</v>
      </c>
      <c r="F40" s="878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12" t="s">
        <v>702</v>
      </c>
      <c r="B42" s="878" t="s">
        <v>703</v>
      </c>
      <c r="C42" s="878"/>
      <c r="D42" s="878"/>
      <c r="E42" s="878"/>
      <c r="F42" s="878"/>
      <c r="G42" s="5"/>
    </row>
    <row r="43" spans="1:7" ht="12" customHeight="1">
      <c r="A43" s="12" t="s">
        <v>704</v>
      </c>
      <c r="B43" s="875" t="s">
        <v>843</v>
      </c>
      <c r="C43" s="875"/>
      <c r="D43" s="875"/>
      <c r="E43" s="876" t="s">
        <v>706</v>
      </c>
      <c r="F43" s="876"/>
      <c r="G43" s="5"/>
    </row>
    <row r="44" spans="1:7" ht="12" customHeight="1">
      <c r="A44" s="12" t="s">
        <v>707</v>
      </c>
      <c r="B44" s="877" t="s">
        <v>708</v>
      </c>
      <c r="C44" s="877"/>
      <c r="D44" s="877"/>
      <c r="E44" s="877"/>
      <c r="F44" s="877"/>
      <c r="G44" s="5"/>
    </row>
  </sheetData>
  <mergeCells count="14">
    <mergeCell ref="E9:F9"/>
    <mergeCell ref="E14:F14"/>
    <mergeCell ref="E17:F17"/>
    <mergeCell ref="B19:F19"/>
    <mergeCell ref="B20:D20"/>
    <mergeCell ref="E20:F20"/>
    <mergeCell ref="B43:D43"/>
    <mergeCell ref="E43:F43"/>
    <mergeCell ref="B44:F44"/>
    <mergeCell ref="B21:F21"/>
    <mergeCell ref="E31:F31"/>
    <mergeCell ref="E37:F37"/>
    <mergeCell ref="E40:F40"/>
    <mergeCell ref="B42:F4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7"/>
  <dimension ref="A1:G45"/>
  <sheetViews>
    <sheetView topLeftCell="A40" workbookViewId="0">
      <selection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2155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1065</v>
      </c>
      <c r="C11" s="5"/>
      <c r="D11" s="12" t="s">
        <v>731</v>
      </c>
      <c r="E11" s="12" t="s">
        <v>1061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12" t="s">
        <v>1066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715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823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2156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1057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1057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694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693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1065</v>
      </c>
      <c r="C34" s="5"/>
      <c r="D34" s="12" t="s">
        <v>731</v>
      </c>
      <c r="E34" s="12" t="s">
        <v>1064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756</v>
      </c>
      <c r="E35" s="12" t="s">
        <v>1066</v>
      </c>
      <c r="F35" s="5"/>
      <c r="G35" s="5"/>
    </row>
    <row r="36" spans="1:7" ht="13.7" customHeight="1">
      <c r="A36" s="5"/>
      <c r="B36" s="3" t="s">
        <v>1043</v>
      </c>
      <c r="C36" s="5"/>
      <c r="D36" s="12" t="s">
        <v>690</v>
      </c>
      <c r="E36" s="12" t="s">
        <v>715</v>
      </c>
      <c r="F36" s="5"/>
      <c r="G36" s="5"/>
    </row>
    <row r="37" spans="1:7" ht="13.9" customHeight="1">
      <c r="A37" s="5"/>
      <c r="B37" s="3" t="s">
        <v>727</v>
      </c>
      <c r="C37" s="5"/>
      <c r="D37" s="12" t="s">
        <v>848</v>
      </c>
      <c r="E37" s="3" t="s">
        <v>823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1.85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.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8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2157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1067</v>
      </c>
      <c r="C11" s="5"/>
      <c r="D11" s="12" t="s">
        <v>731</v>
      </c>
      <c r="E11" s="12" t="s">
        <v>1061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12" t="s">
        <v>1066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715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823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2158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1057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1057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694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693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1067</v>
      </c>
      <c r="C34" s="5"/>
      <c r="D34" s="12" t="s">
        <v>731</v>
      </c>
      <c r="E34" s="12" t="s">
        <v>1064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756</v>
      </c>
      <c r="E35" s="12" t="s">
        <v>1066</v>
      </c>
      <c r="F35" s="5"/>
      <c r="G35" s="5"/>
    </row>
    <row r="36" spans="1:7" ht="13.7" customHeight="1">
      <c r="A36" s="5"/>
      <c r="B36" s="3" t="s">
        <v>1043</v>
      </c>
      <c r="C36" s="5"/>
      <c r="D36" s="12" t="s">
        <v>690</v>
      </c>
      <c r="E36" s="12" t="s">
        <v>715</v>
      </c>
      <c r="F36" s="5"/>
      <c r="G36" s="5"/>
    </row>
    <row r="37" spans="1:7" ht="13.9" customHeight="1">
      <c r="A37" s="5"/>
      <c r="B37" s="3" t="s">
        <v>727</v>
      </c>
      <c r="C37" s="5"/>
      <c r="D37" s="12" t="s">
        <v>848</v>
      </c>
      <c r="E37" s="3" t="s">
        <v>823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1.85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.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9"/>
  <dimension ref="A1:G45"/>
  <sheetViews>
    <sheetView topLeftCell="A16"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2159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1068</v>
      </c>
      <c r="C11" s="5"/>
      <c r="D11" s="12" t="s">
        <v>731</v>
      </c>
      <c r="E11" s="12" t="s">
        <v>1064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12" t="s">
        <v>1066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715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823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2160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1057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1057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694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693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1068</v>
      </c>
      <c r="C34" s="5"/>
      <c r="D34" s="12" t="s">
        <v>731</v>
      </c>
      <c r="E34" s="12" t="s">
        <v>1061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756</v>
      </c>
      <c r="E35" s="12" t="s">
        <v>1066</v>
      </c>
      <c r="F35" s="5"/>
      <c r="G35" s="5"/>
    </row>
    <row r="36" spans="1:7" ht="13.7" customHeight="1">
      <c r="A36" s="5"/>
      <c r="B36" s="3" t="s">
        <v>1043</v>
      </c>
      <c r="C36" s="5"/>
      <c r="D36" s="12" t="s">
        <v>690</v>
      </c>
      <c r="E36" s="12" t="s">
        <v>715</v>
      </c>
      <c r="F36" s="5"/>
      <c r="G36" s="5"/>
    </row>
    <row r="37" spans="1:7" ht="13.9" customHeight="1">
      <c r="A37" s="5"/>
      <c r="B37" s="3" t="s">
        <v>727</v>
      </c>
      <c r="C37" s="5"/>
      <c r="D37" s="12" t="s">
        <v>848</v>
      </c>
      <c r="E37" s="3" t="s">
        <v>823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1.85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.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0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71" t="s">
        <v>2161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1069</v>
      </c>
      <c r="C11" s="5"/>
      <c r="D11" s="12" t="s">
        <v>731</v>
      </c>
      <c r="E11" s="12" t="s">
        <v>1070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12" t="s">
        <v>1066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715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823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2162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12" t="s">
        <v>1057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1057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12" t="s">
        <v>675</v>
      </c>
      <c r="E30" s="3" t="s">
        <v>694</v>
      </c>
      <c r="F30" s="5"/>
      <c r="G30" s="5"/>
    </row>
    <row r="31" spans="1:7" ht="13.9" customHeight="1">
      <c r="A31" s="5"/>
      <c r="B31" s="3" t="s">
        <v>683</v>
      </c>
      <c r="C31" s="3" t="s">
        <v>684</v>
      </c>
      <c r="D31" s="12" t="s">
        <v>675</v>
      </c>
      <c r="E31" s="3" t="s">
        <v>693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1069</v>
      </c>
      <c r="C34" s="5"/>
      <c r="D34" s="12" t="s">
        <v>731</v>
      </c>
      <c r="E34" s="12" t="s">
        <v>1061</v>
      </c>
      <c r="F34" s="5"/>
      <c r="G34" s="5"/>
    </row>
    <row r="35" spans="1:7" ht="13.7" customHeight="1">
      <c r="A35" s="5"/>
      <c r="B35" s="3" t="s">
        <v>794</v>
      </c>
      <c r="C35" s="5"/>
      <c r="D35" s="12" t="s">
        <v>756</v>
      </c>
      <c r="E35" s="12" t="s">
        <v>1066</v>
      </c>
      <c r="F35" s="5"/>
      <c r="G35" s="5"/>
    </row>
    <row r="36" spans="1:7" ht="13.9" customHeight="1">
      <c r="A36" s="5"/>
      <c r="B36" s="3" t="s">
        <v>1043</v>
      </c>
      <c r="C36" s="5"/>
      <c r="D36" s="12" t="s">
        <v>690</v>
      </c>
      <c r="E36" s="12" t="s">
        <v>715</v>
      </c>
      <c r="F36" s="5"/>
      <c r="G36" s="5"/>
    </row>
    <row r="37" spans="1:7" ht="13.7" customHeight="1">
      <c r="A37" s="5"/>
      <c r="B37" s="3" t="s">
        <v>727</v>
      </c>
      <c r="C37" s="5"/>
      <c r="D37" s="12" t="s">
        <v>848</v>
      </c>
      <c r="E37" s="3" t="s">
        <v>823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1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2163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1071</v>
      </c>
      <c r="C11" s="5"/>
      <c r="D11" s="12" t="s">
        <v>731</v>
      </c>
      <c r="E11" s="12" t="s">
        <v>744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12" t="s">
        <v>1066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715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823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2164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1057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1057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694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693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1071</v>
      </c>
      <c r="C34" s="5"/>
      <c r="D34" s="12" t="s">
        <v>731</v>
      </c>
      <c r="E34" s="12" t="s">
        <v>1064</v>
      </c>
      <c r="F34" s="5"/>
      <c r="G34" s="5"/>
    </row>
    <row r="35" spans="1:7" ht="13.9" customHeight="1">
      <c r="A35" s="5"/>
      <c r="B35" s="3" t="s">
        <v>726</v>
      </c>
      <c r="C35" s="5"/>
      <c r="D35" s="12" t="s">
        <v>756</v>
      </c>
      <c r="E35" s="12" t="s">
        <v>1066</v>
      </c>
      <c r="F35" s="5"/>
      <c r="G35" s="5"/>
    </row>
    <row r="36" spans="1:7" ht="13.7" customHeight="1">
      <c r="A36" s="5"/>
      <c r="B36" s="3" t="s">
        <v>1043</v>
      </c>
      <c r="C36" s="5"/>
      <c r="D36" s="12" t="s">
        <v>690</v>
      </c>
      <c r="E36" s="12" t="s">
        <v>715</v>
      </c>
      <c r="F36" s="5"/>
      <c r="G36" s="5"/>
    </row>
    <row r="37" spans="1:7" ht="13.9" customHeight="1">
      <c r="A37" s="5"/>
      <c r="B37" s="3" t="s">
        <v>727</v>
      </c>
      <c r="C37" s="5"/>
      <c r="D37" s="12" t="s">
        <v>848</v>
      </c>
      <c r="E37" s="3" t="s">
        <v>823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1.85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.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5"/>
  <sheetViews>
    <sheetView view="pageBreakPreview" topLeftCell="A4" zoomScaleSheetLayoutView="100" workbookViewId="0">
      <selection activeCell="F12" sqref="F12"/>
    </sheetView>
  </sheetViews>
  <sheetFormatPr defaultRowHeight="15"/>
  <cols>
    <col min="1" max="1" width="9.140625" style="600"/>
    <col min="2" max="2" width="5.28515625" style="600" customWidth="1"/>
    <col min="3" max="3" width="23.7109375" style="600" customWidth="1"/>
    <col min="4" max="4" width="7" style="600" bestFit="1" customWidth="1"/>
    <col min="5" max="5" width="14.140625" style="600" customWidth="1"/>
    <col min="6" max="6" width="12.140625" style="600" customWidth="1"/>
    <col min="7" max="7" width="14" style="600" customWidth="1"/>
    <col min="8" max="16384" width="9.140625" style="600"/>
  </cols>
  <sheetData>
    <row r="2" spans="2:7">
      <c r="B2" s="820" t="s">
        <v>2911</v>
      </c>
      <c r="C2" s="820"/>
      <c r="D2" s="820"/>
      <c r="E2" s="820"/>
      <c r="F2" s="820"/>
      <c r="G2" s="820"/>
    </row>
    <row r="3" spans="2:7" ht="15.75" thickBot="1">
      <c r="B3" s="821"/>
      <c r="C3" s="821"/>
      <c r="D3" s="821"/>
      <c r="E3" s="821"/>
      <c r="F3" s="821"/>
      <c r="G3" s="821"/>
    </row>
    <row r="4" spans="2:7" s="604" customFormat="1" ht="75" customHeight="1" thickTop="1" thickBot="1">
      <c r="B4" s="601" t="s">
        <v>946</v>
      </c>
      <c r="C4" s="602" t="s">
        <v>2912</v>
      </c>
      <c r="D4" s="602" t="s">
        <v>949</v>
      </c>
      <c r="E4" s="602" t="s">
        <v>2913</v>
      </c>
      <c r="F4" s="602" t="s">
        <v>2914</v>
      </c>
      <c r="G4" s="603" t="s">
        <v>2915</v>
      </c>
    </row>
    <row r="5" spans="2:7" ht="19.5" customHeight="1" thickTop="1">
      <c r="B5" s="605" t="s">
        <v>2916</v>
      </c>
      <c r="C5" s="606" t="str">
        <f>'[43]HSUB-Dsr'!C22</f>
        <v>Batu Belah 15 / 20</v>
      </c>
      <c r="D5" s="607" t="s">
        <v>2582</v>
      </c>
      <c r="E5" s="608">
        <f>'UPAD-BAHAN-ALAT Cetak'!I50</f>
        <v>250000</v>
      </c>
      <c r="F5" s="608">
        <f>[44]HSPK!Q65</f>
        <v>94285.714285714275</v>
      </c>
      <c r="G5" s="609">
        <f t="shared" ref="G5:G24" si="0">SUM(F5:F5,E5)</f>
        <v>344285.71428571426</v>
      </c>
    </row>
    <row r="6" spans="2:7" ht="19.5" customHeight="1">
      <c r="B6" s="610" t="s">
        <v>2917</v>
      </c>
      <c r="C6" s="611" t="str">
        <f>'[43]HSUB-Dsr'!C23</f>
        <v>BBM</v>
      </c>
      <c r="D6" s="612" t="s">
        <v>2918</v>
      </c>
      <c r="E6" s="613">
        <f>'[44]UPAH&amp;BHN'!M49</f>
        <v>10000</v>
      </c>
      <c r="F6" s="613">
        <f>'H. SUB'!F7</f>
        <v>52.38095238095238</v>
      </c>
      <c r="G6" s="614">
        <f t="shared" si="0"/>
        <v>10052.380952380952</v>
      </c>
    </row>
    <row r="7" spans="2:7" ht="19.5" customHeight="1">
      <c r="B7" s="610" t="s">
        <v>2919</v>
      </c>
      <c r="C7" s="615" t="s">
        <v>2920</v>
      </c>
      <c r="D7" s="612" t="s">
        <v>690</v>
      </c>
      <c r="E7" s="613">
        <f>'UPAD-BAHAN-ALAT Cetak'!I58</f>
        <v>13758.497895759145</v>
      </c>
      <c r="F7" s="613">
        <f>[44]HSPK!Q71</f>
        <v>52.38095238095238</v>
      </c>
      <c r="G7" s="614">
        <f t="shared" si="0"/>
        <v>13810.878848140097</v>
      </c>
    </row>
    <row r="8" spans="2:7" ht="19.5" hidden="1" customHeight="1">
      <c r="B8" s="610" t="s">
        <v>2921</v>
      </c>
      <c r="C8" s="611" t="str">
        <f>'[43]HSUB-Dsr'!C25</f>
        <v>Besi Beton( Polos / Ulir  )</v>
      </c>
      <c r="D8" s="612" t="s">
        <v>690</v>
      </c>
      <c r="E8" s="613">
        <f>'[44]UPAH&amp;BHN'!M42</f>
        <v>16186.468112657818</v>
      </c>
      <c r="F8" s="613">
        <f>F7</f>
        <v>52.38095238095238</v>
      </c>
      <c r="G8" s="614">
        <f t="shared" si="0"/>
        <v>16238.84906503877</v>
      </c>
    </row>
    <row r="9" spans="2:7" ht="19.5" hidden="1" customHeight="1">
      <c r="B9" s="610" t="s">
        <v>2922</v>
      </c>
      <c r="C9" s="611" t="str">
        <f>'[43]HSUB-Dsr'!C26</f>
        <v>Besi Beton Polos</v>
      </c>
      <c r="D9" s="612" t="s">
        <v>690</v>
      </c>
      <c r="E9" s="613">
        <f>E8</f>
        <v>16186.468112657818</v>
      </c>
      <c r="F9" s="613">
        <f>F8</f>
        <v>52.38095238095238</v>
      </c>
      <c r="G9" s="614">
        <f t="shared" si="0"/>
        <v>16238.84906503877</v>
      </c>
    </row>
    <row r="10" spans="2:7" ht="19.5" customHeight="1">
      <c r="B10" s="610" t="s">
        <v>2923</v>
      </c>
      <c r="C10" s="611" t="str">
        <f>'[44]UPAH&amp;BHN'!E63</f>
        <v>Pipa PVC  tipe AW Ø 2.5"</v>
      </c>
      <c r="D10" s="612" t="s">
        <v>2587</v>
      </c>
      <c r="E10" s="613">
        <f>'UPAD-BAHAN-ALAT Cetak'!I100</f>
        <v>20000</v>
      </c>
      <c r="F10" s="613">
        <f>[44]HSPK!Q70*3.14*0.05^2*4</f>
        <v>1315.8095238095239</v>
      </c>
      <c r="G10" s="614">
        <f t="shared" si="0"/>
        <v>21315.809523809523</v>
      </c>
    </row>
    <row r="11" spans="2:7" ht="19.5" customHeight="1">
      <c r="B11" s="610" t="s">
        <v>2924</v>
      </c>
      <c r="C11" s="611" t="str">
        <f>'[43]HSUB-Dsr'!C28</f>
        <v>Kayu Kelas III</v>
      </c>
      <c r="D11" s="612" t="s">
        <v>2582</v>
      </c>
      <c r="E11" s="613">
        <f>'UPAD-BAHAN-ALAT Cetak'!I52</f>
        <v>2200000</v>
      </c>
      <c r="F11" s="613">
        <f>[44]HSPK!Q70</f>
        <v>41904.761904761901</v>
      </c>
      <c r="G11" s="614">
        <f t="shared" si="0"/>
        <v>2241904.7619047621</v>
      </c>
    </row>
    <row r="12" spans="2:7" ht="19.5" customHeight="1">
      <c r="B12" s="610" t="s">
        <v>2925</v>
      </c>
      <c r="C12" s="616" t="s">
        <v>2926</v>
      </c>
      <c r="D12" s="612" t="s">
        <v>2582</v>
      </c>
      <c r="E12" s="613">
        <f>'UPAD-BAHAN-ALAT Cetak'!I51</f>
        <v>400000</v>
      </c>
      <c r="F12" s="613">
        <f>F5</f>
        <v>94285.714285714275</v>
      </c>
      <c r="G12" s="614">
        <f t="shared" si="0"/>
        <v>494285.71428571426</v>
      </c>
    </row>
    <row r="13" spans="2:7" ht="19.5" customHeight="1">
      <c r="B13" s="610" t="s">
        <v>2927</v>
      </c>
      <c r="C13" s="611" t="str">
        <f>'[43]HSUB-Dsr'!C30</f>
        <v>Minyak Bekisting</v>
      </c>
      <c r="D13" s="612" t="s">
        <v>2928</v>
      </c>
      <c r="E13" s="613">
        <f>'[44]UPAH&amp;BHN'!M50</f>
        <v>14000</v>
      </c>
      <c r="F13" s="613">
        <f>F6</f>
        <v>52.38095238095238</v>
      </c>
      <c r="G13" s="614">
        <f t="shared" si="0"/>
        <v>14052.380952380952</v>
      </c>
    </row>
    <row r="14" spans="2:7" ht="19.5" customHeight="1">
      <c r="B14" s="610" t="s">
        <v>2929</v>
      </c>
      <c r="C14" s="611" t="str">
        <f>'[43]HSUB-Dsr'!C31</f>
        <v>Paku</v>
      </c>
      <c r="D14" s="612" t="s">
        <v>690</v>
      </c>
      <c r="E14" s="613">
        <f>'UPAD-BAHAN-ALAT Cetak'!I69</f>
        <v>26000</v>
      </c>
      <c r="F14" s="613">
        <f>F9</f>
        <v>52.38095238095238</v>
      </c>
      <c r="G14" s="614">
        <f t="shared" si="0"/>
        <v>26052.380952380954</v>
      </c>
    </row>
    <row r="15" spans="2:7" ht="19.5" customHeight="1">
      <c r="B15" s="610" t="s">
        <v>2930</v>
      </c>
      <c r="C15" s="611" t="str">
        <f>'[43]HSUB-Dsr'!C32</f>
        <v>Kawat Beton</v>
      </c>
      <c r="D15" s="612" t="s">
        <v>690</v>
      </c>
      <c r="E15" s="613">
        <f>'UPAD-BAHAN-ALAT Cetak'!I59</f>
        <v>30000</v>
      </c>
      <c r="F15" s="613">
        <f>F14</f>
        <v>52.38095238095238</v>
      </c>
      <c r="G15" s="614">
        <f t="shared" si="0"/>
        <v>30052.380952380954</v>
      </c>
    </row>
    <row r="16" spans="2:7" ht="19.5" customHeight="1">
      <c r="B16" s="610" t="s">
        <v>2931</v>
      </c>
      <c r="C16" s="611" t="str">
        <f>'[43]HSUB-Dsr'!C33</f>
        <v>Paku Biasa 1/2" - 1"</v>
      </c>
      <c r="D16" s="612" t="s">
        <v>690</v>
      </c>
      <c r="E16" s="613">
        <f>E14</f>
        <v>26000</v>
      </c>
      <c r="F16" s="613">
        <f t="shared" ref="F16:F17" si="1">F15</f>
        <v>52.38095238095238</v>
      </c>
      <c r="G16" s="614">
        <f t="shared" si="0"/>
        <v>26052.380952380954</v>
      </c>
    </row>
    <row r="17" spans="2:7" ht="19.5" customHeight="1">
      <c r="B17" s="610" t="s">
        <v>2932</v>
      </c>
      <c r="C17" s="611" t="str">
        <f>'[43]HSUB-Dsr'!C34</f>
        <v>Paku Biasa 2"  5"</v>
      </c>
      <c r="D17" s="612" t="s">
        <v>690</v>
      </c>
      <c r="E17" s="613">
        <f>E16</f>
        <v>26000</v>
      </c>
      <c r="F17" s="613">
        <f t="shared" si="1"/>
        <v>52.38095238095238</v>
      </c>
      <c r="G17" s="614">
        <f t="shared" si="0"/>
        <v>26052.380952380954</v>
      </c>
    </row>
    <row r="18" spans="2:7" ht="19.5" customHeight="1">
      <c r="B18" s="610" t="s">
        <v>2933</v>
      </c>
      <c r="C18" s="611" t="str">
        <f>'[43]HSUB-Dsr'!C35</f>
        <v>Pasir Beton</v>
      </c>
      <c r="D18" s="612" t="s">
        <v>2582</v>
      </c>
      <c r="E18" s="613">
        <f>'UPAD-BAHAN-ALAT Cetak'!I46</f>
        <v>175000</v>
      </c>
      <c r="F18" s="613">
        <f>[44]HSPK!Q66</f>
        <v>83809.523809523802</v>
      </c>
      <c r="G18" s="614">
        <f t="shared" si="0"/>
        <v>258809.52380952379</v>
      </c>
    </row>
    <row r="19" spans="2:7" ht="19.5" customHeight="1">
      <c r="B19" s="610" t="s">
        <v>2934</v>
      </c>
      <c r="C19" s="712" t="s">
        <v>809</v>
      </c>
      <c r="D19" s="612" t="s">
        <v>2582</v>
      </c>
      <c r="E19" s="613">
        <f>'UPAD-BAHAN-ALAT Cetak'!I48</f>
        <v>250000</v>
      </c>
      <c r="F19" s="613">
        <f>F12</f>
        <v>94285.714285714275</v>
      </c>
      <c r="G19" s="614">
        <f t="shared" si="0"/>
        <v>344285.71428571426</v>
      </c>
    </row>
    <row r="20" spans="2:7" ht="19.5" customHeight="1">
      <c r="B20" s="610" t="s">
        <v>2935</v>
      </c>
      <c r="C20" s="611" t="s">
        <v>2936</v>
      </c>
      <c r="D20" s="612" t="s">
        <v>2582</v>
      </c>
      <c r="E20" s="613">
        <f>'[44]UPAH&amp;BHN'!M60</f>
        <v>150000</v>
      </c>
      <c r="F20" s="613">
        <f>F19</f>
        <v>94285.714285714275</v>
      </c>
      <c r="G20" s="614">
        <f t="shared" si="0"/>
        <v>244285.71428571426</v>
      </c>
    </row>
    <row r="21" spans="2:7" ht="19.5" customHeight="1">
      <c r="B21" s="610" t="s">
        <v>2937</v>
      </c>
      <c r="C21" s="611" t="s">
        <v>2938</v>
      </c>
      <c r="D21" s="612" t="s">
        <v>756</v>
      </c>
      <c r="E21" s="613">
        <f>'UPAD-BAHAN-ALAT Cetak'!I44</f>
        <v>90000</v>
      </c>
      <c r="F21" s="613">
        <f>F20</f>
        <v>94285.714285714275</v>
      </c>
      <c r="G21" s="614">
        <f t="shared" si="0"/>
        <v>184285.71428571426</v>
      </c>
    </row>
    <row r="22" spans="2:7" ht="19.5" customHeight="1">
      <c r="B22" s="610">
        <v>18</v>
      </c>
      <c r="C22" s="611" t="s">
        <v>2939</v>
      </c>
      <c r="D22" s="612" t="s">
        <v>731</v>
      </c>
      <c r="E22" s="613">
        <f>'UPAD-BAHAN-ALAT Cetak'!I60</f>
        <v>800</v>
      </c>
      <c r="F22" s="613">
        <f>F21/1000</f>
        <v>94.285714285714278</v>
      </c>
      <c r="G22" s="614">
        <f t="shared" si="0"/>
        <v>894.28571428571422</v>
      </c>
    </row>
    <row r="23" spans="2:7" ht="19.5" customHeight="1">
      <c r="B23" s="610" t="s">
        <v>2941</v>
      </c>
      <c r="C23" s="617" t="s">
        <v>3046</v>
      </c>
      <c r="D23" s="612" t="s">
        <v>2940</v>
      </c>
      <c r="E23" s="613">
        <f>'UPAD-BAHAN-ALAT Cetak'!I56</f>
        <v>200000</v>
      </c>
      <c r="F23" s="613">
        <f>[44]HSPK!Q70*1.2*2.4*0.009</f>
        <v>1086.1714285714284</v>
      </c>
      <c r="G23" s="614">
        <f t="shared" si="0"/>
        <v>201086.17142857143</v>
      </c>
    </row>
    <row r="24" spans="2:7" ht="19.5" customHeight="1" thickBot="1">
      <c r="B24" s="618" t="s">
        <v>2942</v>
      </c>
      <c r="C24" s="619" t="str">
        <f>'[43]HSUB-Dsr'!C41</f>
        <v>Semen Portland</v>
      </c>
      <c r="D24" s="620" t="s">
        <v>690</v>
      </c>
      <c r="E24" s="621">
        <f>'UPAD-BAHAN-ALAT Cetak'!I45</f>
        <v>1625</v>
      </c>
      <c r="F24" s="621">
        <f>F16</f>
        <v>52.38095238095238</v>
      </c>
      <c r="G24" s="622">
        <f t="shared" si="0"/>
        <v>1677.3809523809523</v>
      </c>
    </row>
    <row r="25" spans="2:7" ht="15.75" thickTop="1"/>
  </sheetData>
  <mergeCells count="1">
    <mergeCell ref="B2:G3"/>
  </mergeCells>
  <printOptions horizontalCentered="1" verticalCentered="1"/>
  <pageMargins left="0.43" right="0.21" top="0.66" bottom="0.56999999999999995" header="0.3" footer="0.3"/>
  <pageSetup paperSize="9" scale="95" orientation="landscape" horizont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2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2165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694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1071</v>
      </c>
      <c r="C11" s="5"/>
      <c r="D11" s="12" t="s">
        <v>731</v>
      </c>
      <c r="E11" s="12" t="s">
        <v>1061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756</v>
      </c>
      <c r="E12" s="12" t="s">
        <v>1066</v>
      </c>
      <c r="F12" s="5"/>
      <c r="G12" s="5"/>
    </row>
    <row r="13" spans="1:7" ht="13.7" customHeight="1">
      <c r="A13" s="5"/>
      <c r="B13" s="3" t="s">
        <v>1043</v>
      </c>
      <c r="C13" s="5"/>
      <c r="D13" s="12" t="s">
        <v>690</v>
      </c>
      <c r="E13" s="12" t="s">
        <v>715</v>
      </c>
      <c r="F13" s="5"/>
      <c r="G13" s="5"/>
    </row>
    <row r="14" spans="1:7" ht="13.7" customHeight="1">
      <c r="A14" s="5"/>
      <c r="B14" s="3" t="s">
        <v>727</v>
      </c>
      <c r="C14" s="5"/>
      <c r="D14" s="12" t="s">
        <v>848</v>
      </c>
      <c r="E14" s="3" t="s">
        <v>823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2166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1072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1073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835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835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1074</v>
      </c>
      <c r="C34" s="5"/>
      <c r="D34" s="12" t="s">
        <v>848</v>
      </c>
      <c r="E34" s="3">
        <v>3.5999999999999997E-2</v>
      </c>
      <c r="F34" s="5"/>
      <c r="G34" s="5"/>
    </row>
    <row r="35" spans="1:7" ht="13.9" customHeight="1">
      <c r="A35" s="5"/>
      <c r="B35" s="3" t="s">
        <v>1043</v>
      </c>
      <c r="C35" s="5"/>
      <c r="D35" s="12" t="s">
        <v>690</v>
      </c>
      <c r="E35" s="12" t="s">
        <v>715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12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12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12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12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5:F15"/>
    <mergeCell ref="E18:F18"/>
    <mergeCell ref="B20:F20"/>
    <mergeCell ref="B21:D21"/>
    <mergeCell ref="E21:F21"/>
    <mergeCell ref="B42:D42"/>
    <mergeCell ref="E42:F42"/>
    <mergeCell ref="B43:F43"/>
    <mergeCell ref="B22:F22"/>
    <mergeCell ref="E32:F32"/>
    <mergeCell ref="E36:F36"/>
    <mergeCell ref="E39:F39"/>
    <mergeCell ref="B41:F4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53"/>
  <dimension ref="A1:G45"/>
  <sheetViews>
    <sheetView topLeftCell="A28" workbookViewId="0">
      <selection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2167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1075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1076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820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820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1077</v>
      </c>
      <c r="C11" s="5"/>
      <c r="D11" s="12" t="s">
        <v>731</v>
      </c>
      <c r="E11" s="3" t="s">
        <v>1078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690</v>
      </c>
      <c r="E12" s="12" t="s">
        <v>1079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1063</v>
      </c>
      <c r="E13" s="3" t="s">
        <v>775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1080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2168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1075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1076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820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820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1077</v>
      </c>
      <c r="C34" s="5"/>
      <c r="D34" s="12" t="s">
        <v>731</v>
      </c>
      <c r="E34" s="3" t="s">
        <v>1081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690</v>
      </c>
      <c r="E35" s="12" t="s">
        <v>1079</v>
      </c>
      <c r="F35" s="5"/>
      <c r="G35" s="5"/>
    </row>
    <row r="36" spans="1:7" ht="13.7" customHeight="1">
      <c r="A36" s="5"/>
      <c r="B36" s="3" t="s">
        <v>727</v>
      </c>
      <c r="C36" s="5"/>
      <c r="D36" s="12" t="s">
        <v>1063</v>
      </c>
      <c r="E36" s="3" t="s">
        <v>775</v>
      </c>
      <c r="F36" s="5"/>
      <c r="G36" s="5"/>
    </row>
    <row r="37" spans="1:7" ht="13.9" customHeight="1">
      <c r="A37" s="5"/>
      <c r="B37" s="3" t="s">
        <v>1043</v>
      </c>
      <c r="C37" s="5"/>
      <c r="D37" s="12" t="s">
        <v>690</v>
      </c>
      <c r="E37" s="12" t="s">
        <v>1082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1.85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.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54"/>
  <dimension ref="A1:G45"/>
  <sheetViews>
    <sheetView topLeftCell="A25"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5" t="s">
        <v>2169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1075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1076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820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820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1077</v>
      </c>
      <c r="C11" s="5"/>
      <c r="D11" s="12" t="s">
        <v>731</v>
      </c>
      <c r="E11" s="3" t="s">
        <v>1039</v>
      </c>
      <c r="F11" s="5"/>
      <c r="G11" s="5"/>
    </row>
    <row r="12" spans="1:7" ht="13.9" customHeight="1">
      <c r="A12" s="5"/>
      <c r="B12" s="3" t="s">
        <v>726</v>
      </c>
      <c r="C12" s="5"/>
      <c r="D12" s="12" t="s">
        <v>690</v>
      </c>
      <c r="E12" s="12" t="s">
        <v>1079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775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1046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2170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1075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1076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820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820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1077</v>
      </c>
      <c r="C34" s="5"/>
      <c r="D34" s="12" t="s">
        <v>731</v>
      </c>
      <c r="E34" s="3" t="s">
        <v>1038</v>
      </c>
      <c r="F34" s="5"/>
      <c r="G34" s="5"/>
    </row>
    <row r="35" spans="1:7" ht="13.9" customHeight="1">
      <c r="A35" s="5"/>
      <c r="B35" s="3" t="s">
        <v>726</v>
      </c>
      <c r="C35" s="5"/>
      <c r="D35" s="12" t="s">
        <v>690</v>
      </c>
      <c r="E35" s="3" t="s">
        <v>1039</v>
      </c>
      <c r="F35" s="5"/>
      <c r="G35" s="5"/>
    </row>
    <row r="36" spans="1:7" ht="13.7" customHeight="1">
      <c r="A36" s="5"/>
      <c r="B36" s="3" t="s">
        <v>727</v>
      </c>
      <c r="C36" s="5"/>
      <c r="D36" s="12" t="s">
        <v>848</v>
      </c>
      <c r="E36" s="3" t="s">
        <v>775</v>
      </c>
      <c r="F36" s="5"/>
      <c r="G36" s="5"/>
    </row>
    <row r="37" spans="1:7" ht="13.9" customHeight="1">
      <c r="A37" s="5"/>
      <c r="B37" s="3" t="s">
        <v>1043</v>
      </c>
      <c r="C37" s="5"/>
      <c r="D37" s="12" t="s">
        <v>690</v>
      </c>
      <c r="E37" s="12" t="s">
        <v>735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1.85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.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55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2171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1075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1076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820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820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1077</v>
      </c>
      <c r="C11" s="5"/>
      <c r="D11" s="12" t="s">
        <v>731</v>
      </c>
      <c r="E11" s="3" t="s">
        <v>1040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690</v>
      </c>
      <c r="E12" s="3" t="s">
        <v>1041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775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1046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2172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12" t="s">
        <v>1083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3" t="s">
        <v>1084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874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874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1077</v>
      </c>
      <c r="C34" s="5"/>
      <c r="D34" s="12" t="s">
        <v>731</v>
      </c>
      <c r="E34" s="3" t="s">
        <v>1085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690</v>
      </c>
      <c r="E35" s="12" t="s">
        <v>1037</v>
      </c>
      <c r="F35" s="5"/>
      <c r="G35" s="5"/>
    </row>
    <row r="36" spans="1:7" ht="13.7" customHeight="1">
      <c r="A36" s="5"/>
      <c r="B36" s="3" t="s">
        <v>727</v>
      </c>
      <c r="C36" s="5"/>
      <c r="D36" s="12" t="s">
        <v>848</v>
      </c>
      <c r="E36" s="3" t="s">
        <v>775</v>
      </c>
      <c r="F36" s="5"/>
      <c r="G36" s="5"/>
    </row>
    <row r="37" spans="1:7" ht="13.7" customHeight="1">
      <c r="A37" s="5"/>
      <c r="B37" s="3" t="s">
        <v>1043</v>
      </c>
      <c r="C37" s="5"/>
      <c r="D37" s="12" t="s">
        <v>690</v>
      </c>
      <c r="E37" s="12" t="s">
        <v>1086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56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2173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1075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1076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820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820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1077</v>
      </c>
      <c r="C11" s="5"/>
      <c r="D11" s="12" t="s">
        <v>731</v>
      </c>
      <c r="E11" s="3" t="s">
        <v>1038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690</v>
      </c>
      <c r="E12" s="3" t="s">
        <v>1087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802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742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2174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1057</v>
      </c>
      <c r="F28" s="5"/>
      <c r="G28" s="5"/>
    </row>
    <row r="29" spans="1:7" ht="13.9" customHeight="1">
      <c r="A29" s="5"/>
      <c r="B29" s="3" t="s">
        <v>792</v>
      </c>
      <c r="C29" s="3" t="s">
        <v>678</v>
      </c>
      <c r="D29" s="12" t="s">
        <v>675</v>
      </c>
      <c r="E29" s="12" t="s">
        <v>1057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12" t="s">
        <v>675</v>
      </c>
      <c r="E30" s="3" t="s">
        <v>820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693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9" customHeight="1">
      <c r="A34" s="5"/>
      <c r="B34" s="3" t="s">
        <v>1088</v>
      </c>
      <c r="C34" s="5"/>
      <c r="D34" s="12" t="s">
        <v>731</v>
      </c>
      <c r="E34" s="12" t="s">
        <v>1059</v>
      </c>
      <c r="F34" s="5"/>
      <c r="G34" s="5"/>
    </row>
    <row r="35" spans="1:7" ht="13.7" customHeight="1">
      <c r="A35" s="5"/>
      <c r="B35" s="3" t="s">
        <v>794</v>
      </c>
      <c r="C35" s="5"/>
      <c r="D35" s="12" t="s">
        <v>690</v>
      </c>
      <c r="E35" s="12" t="s">
        <v>1066</v>
      </c>
      <c r="F35" s="5"/>
      <c r="G35" s="5"/>
    </row>
    <row r="36" spans="1:7" ht="13.7" customHeight="1">
      <c r="A36" s="5"/>
      <c r="B36" s="3" t="s">
        <v>727</v>
      </c>
      <c r="C36" s="5"/>
      <c r="D36" s="12" t="s">
        <v>848</v>
      </c>
      <c r="E36" s="3" t="s">
        <v>823</v>
      </c>
      <c r="F36" s="5"/>
      <c r="G36" s="5"/>
    </row>
    <row r="37" spans="1:7" ht="13.9" customHeight="1">
      <c r="A37" s="5"/>
      <c r="B37" s="3" t="s">
        <v>1043</v>
      </c>
      <c r="C37" s="5"/>
      <c r="D37" s="12" t="s">
        <v>690</v>
      </c>
      <c r="E37" s="3" t="s">
        <v>774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57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2175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820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1088</v>
      </c>
      <c r="C11" s="5"/>
      <c r="D11" s="12" t="s">
        <v>731</v>
      </c>
      <c r="E11" s="3" t="s">
        <v>1089</v>
      </c>
      <c r="F11" s="5"/>
      <c r="G11" s="5"/>
    </row>
    <row r="12" spans="1:7" ht="13.9" customHeight="1">
      <c r="A12" s="5"/>
      <c r="B12" s="3" t="s">
        <v>726</v>
      </c>
      <c r="C12" s="5"/>
      <c r="D12" s="12" t="s">
        <v>690</v>
      </c>
      <c r="E12" s="12" t="s">
        <v>1066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823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738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2176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12" t="s">
        <v>1057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1057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820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693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1088</v>
      </c>
      <c r="C34" s="5"/>
      <c r="D34" s="12" t="s">
        <v>731</v>
      </c>
      <c r="E34" s="12" t="s">
        <v>1059</v>
      </c>
      <c r="F34" s="5"/>
      <c r="G34" s="5"/>
    </row>
    <row r="35" spans="1:7" ht="13.9" customHeight="1">
      <c r="A35" s="5"/>
      <c r="B35" s="3" t="s">
        <v>726</v>
      </c>
      <c r="C35" s="5"/>
      <c r="D35" s="12" t="s">
        <v>690</v>
      </c>
      <c r="E35" s="12" t="s">
        <v>1090</v>
      </c>
      <c r="F35" s="5"/>
      <c r="G35" s="5"/>
    </row>
    <row r="36" spans="1:7" ht="13.7" customHeight="1">
      <c r="A36" s="5"/>
      <c r="B36" s="3" t="s">
        <v>727</v>
      </c>
      <c r="C36" s="5"/>
      <c r="D36" s="12" t="s">
        <v>848</v>
      </c>
      <c r="E36" s="3" t="s">
        <v>1091</v>
      </c>
      <c r="F36" s="5"/>
      <c r="G36" s="5"/>
    </row>
    <row r="37" spans="1:7" ht="13.7" customHeight="1">
      <c r="A37" s="5"/>
      <c r="B37" s="3" t="s">
        <v>1043</v>
      </c>
      <c r="C37" s="5"/>
      <c r="D37" s="12" t="s">
        <v>690</v>
      </c>
      <c r="E37" s="3" t="s">
        <v>868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58"/>
  <dimension ref="A1:G45"/>
  <sheetViews>
    <sheetView topLeftCell="A13"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2177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1092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1092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793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869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1093</v>
      </c>
      <c r="C11" s="5"/>
      <c r="D11" s="12" t="s">
        <v>731</v>
      </c>
      <c r="E11" s="12" t="s">
        <v>1059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690</v>
      </c>
      <c r="E12" s="12" t="s">
        <v>1066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823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715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2178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1075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1076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820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820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1094</v>
      </c>
      <c r="C34" s="5"/>
      <c r="D34" s="12" t="s">
        <v>731</v>
      </c>
      <c r="E34" s="12" t="s">
        <v>1095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690</v>
      </c>
      <c r="E35" s="12" t="s">
        <v>1079</v>
      </c>
      <c r="F35" s="5"/>
      <c r="G35" s="5"/>
    </row>
    <row r="36" spans="1:7" ht="13.7" customHeight="1">
      <c r="A36" s="5"/>
      <c r="B36" s="3" t="s">
        <v>727</v>
      </c>
      <c r="C36" s="5"/>
      <c r="D36" s="12" t="s">
        <v>848</v>
      </c>
      <c r="E36" s="3" t="s">
        <v>775</v>
      </c>
      <c r="F36" s="5"/>
      <c r="G36" s="5"/>
    </row>
    <row r="37" spans="1:7" ht="13.9" customHeight="1">
      <c r="A37" s="5"/>
      <c r="B37" s="3" t="s">
        <v>1043</v>
      </c>
      <c r="C37" s="5"/>
      <c r="D37" s="12" t="s">
        <v>690</v>
      </c>
      <c r="E37" s="12" t="s">
        <v>1096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1.85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.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59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2179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1097</v>
      </c>
      <c r="F5" s="5"/>
      <c r="G5" s="5"/>
    </row>
    <row r="6" spans="1:7" ht="13.7" customHeight="1">
      <c r="A6" s="5"/>
      <c r="B6" s="3" t="s">
        <v>677</v>
      </c>
      <c r="C6" s="3" t="s">
        <v>678</v>
      </c>
      <c r="D6" s="12" t="s">
        <v>675</v>
      </c>
      <c r="E6" s="12" t="s">
        <v>1097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1098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694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4.45" customHeight="1">
      <c r="A11" s="5"/>
      <c r="B11" s="3" t="s">
        <v>1099</v>
      </c>
      <c r="C11" s="5"/>
      <c r="D11" s="20" t="s">
        <v>1100</v>
      </c>
      <c r="E11" s="12" t="s">
        <v>1083</v>
      </c>
      <c r="F11" s="5"/>
      <c r="G11" s="5"/>
    </row>
    <row r="12" spans="1:7" ht="13.7" customHeight="1">
      <c r="A12" s="5"/>
      <c r="B12" s="3" t="s">
        <v>1101</v>
      </c>
      <c r="C12" s="5"/>
      <c r="D12" s="12" t="s">
        <v>690</v>
      </c>
      <c r="E12" s="12" t="s">
        <v>1076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31"/>
      <c r="B21" s="30"/>
      <c r="C21" s="30"/>
      <c r="D21" s="30"/>
      <c r="E21" s="30"/>
      <c r="F21" s="30"/>
      <c r="G21" s="28"/>
    </row>
    <row r="22" spans="1:7" ht="12" customHeight="1">
      <c r="A22" s="64" t="s">
        <v>2180</v>
      </c>
      <c r="B22" s="30"/>
      <c r="C22" s="30"/>
      <c r="D22" s="30"/>
      <c r="E22" s="30"/>
      <c r="F22" s="30"/>
      <c r="G22" s="28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12" t="s">
        <v>717</v>
      </c>
      <c r="F26" s="5"/>
      <c r="G26" s="5"/>
    </row>
    <row r="27" spans="1:7" ht="13.7" customHeight="1">
      <c r="A27" s="5"/>
      <c r="B27" s="3" t="s">
        <v>677</v>
      </c>
      <c r="C27" s="3" t="s">
        <v>678</v>
      </c>
      <c r="D27" s="12" t="s">
        <v>675</v>
      </c>
      <c r="E27" s="12" t="s">
        <v>717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12" t="s">
        <v>675</v>
      </c>
      <c r="E28" s="3" t="s">
        <v>769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858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4.45" customHeight="1">
      <c r="A32" s="5"/>
      <c r="B32" s="4" t="s">
        <v>1102</v>
      </c>
      <c r="C32" s="5"/>
      <c r="D32" s="20" t="s">
        <v>1100</v>
      </c>
      <c r="E32" s="12" t="s">
        <v>1083</v>
      </c>
      <c r="F32" s="5"/>
      <c r="G32" s="5"/>
    </row>
    <row r="33" spans="1:7" ht="13.7" customHeight="1">
      <c r="A33" s="5"/>
      <c r="B33" s="3" t="s">
        <v>1101</v>
      </c>
      <c r="C33" s="5"/>
      <c r="D33" s="12" t="s">
        <v>690</v>
      </c>
      <c r="E33" s="12" t="s">
        <v>1076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60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2181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1075</v>
      </c>
      <c r="F5" s="5"/>
      <c r="G5" s="5"/>
    </row>
    <row r="6" spans="1:7" ht="13.7" customHeight="1">
      <c r="A6" s="5"/>
      <c r="B6" s="3" t="s">
        <v>677</v>
      </c>
      <c r="C6" s="3" t="s">
        <v>678</v>
      </c>
      <c r="D6" s="12" t="s">
        <v>675</v>
      </c>
      <c r="E6" s="12" t="s">
        <v>1076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820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820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4.45" customHeight="1">
      <c r="A11" s="5"/>
      <c r="B11" s="4" t="s">
        <v>1103</v>
      </c>
      <c r="C11" s="5"/>
      <c r="D11" s="20" t="s">
        <v>1100</v>
      </c>
      <c r="E11" s="12" t="s">
        <v>1083</v>
      </c>
      <c r="F11" s="5"/>
      <c r="G11" s="5"/>
    </row>
    <row r="12" spans="1:7" ht="13.7" customHeight="1">
      <c r="A12" s="5"/>
      <c r="B12" s="3" t="s">
        <v>1101</v>
      </c>
      <c r="C12" s="5"/>
      <c r="D12" s="12" t="s">
        <v>690</v>
      </c>
      <c r="E12" s="12" t="s">
        <v>1104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31"/>
      <c r="B21" s="30"/>
      <c r="C21" s="30"/>
      <c r="D21" s="30"/>
      <c r="E21" s="30"/>
      <c r="F21" s="30"/>
      <c r="G21" s="28"/>
    </row>
    <row r="22" spans="1:7" ht="12" customHeight="1">
      <c r="A22" s="71" t="s">
        <v>2182</v>
      </c>
      <c r="B22" s="30"/>
      <c r="C22" s="30"/>
      <c r="D22" s="30"/>
      <c r="E22" s="30"/>
      <c r="F22" s="30"/>
      <c r="G22" s="28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12" t="s">
        <v>1075</v>
      </c>
      <c r="F26" s="5"/>
      <c r="G26" s="5"/>
    </row>
    <row r="27" spans="1:7" ht="13.7" customHeight="1">
      <c r="A27" s="5"/>
      <c r="B27" s="3" t="s">
        <v>677</v>
      </c>
      <c r="C27" s="3" t="s">
        <v>678</v>
      </c>
      <c r="D27" s="12" t="s">
        <v>675</v>
      </c>
      <c r="E27" s="12" t="s">
        <v>1076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12" t="s">
        <v>675</v>
      </c>
      <c r="E28" s="3" t="s">
        <v>820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820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4.45" customHeight="1">
      <c r="A32" s="5"/>
      <c r="B32" s="4" t="s">
        <v>1103</v>
      </c>
      <c r="C32" s="5"/>
      <c r="D32" s="20" t="s">
        <v>1100</v>
      </c>
      <c r="E32" s="12" t="s">
        <v>1083</v>
      </c>
      <c r="F32" s="5"/>
      <c r="G32" s="5"/>
    </row>
    <row r="33" spans="1:7" ht="13.7" customHeight="1">
      <c r="A33" s="5"/>
      <c r="B33" s="3" t="s">
        <v>1101</v>
      </c>
      <c r="C33" s="5"/>
      <c r="D33" s="12" t="s">
        <v>690</v>
      </c>
      <c r="E33" s="12" t="s">
        <v>1104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61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2183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713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1105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12" t="s">
        <v>738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12" t="s">
        <v>738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1106</v>
      </c>
      <c r="C11" s="5"/>
      <c r="D11" s="12" t="s">
        <v>731</v>
      </c>
      <c r="E11" s="3" t="s">
        <v>1107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690</v>
      </c>
      <c r="E12" s="12" t="s">
        <v>1108</v>
      </c>
      <c r="F12" s="5"/>
      <c r="G12" s="5"/>
    </row>
    <row r="13" spans="1:7" ht="13.7" customHeight="1">
      <c r="A13" s="5"/>
      <c r="B13" s="3" t="s">
        <v>727</v>
      </c>
      <c r="C13" s="5"/>
      <c r="D13" s="12" t="s">
        <v>848</v>
      </c>
      <c r="E13" s="3" t="s">
        <v>835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735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83" t="s">
        <v>2184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1109</v>
      </c>
      <c r="F28" s="5"/>
      <c r="G28" s="5"/>
    </row>
    <row r="29" spans="1:7" ht="13.9" customHeight="1">
      <c r="A29" s="5"/>
      <c r="B29" s="3" t="s">
        <v>792</v>
      </c>
      <c r="C29" s="3" t="s">
        <v>678</v>
      </c>
      <c r="D29" s="12" t="s">
        <v>675</v>
      </c>
      <c r="E29" s="12" t="s">
        <v>711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12" t="s">
        <v>675</v>
      </c>
      <c r="E30" s="3" t="s">
        <v>775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775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9" customHeight="1">
      <c r="A34" s="5"/>
      <c r="B34" s="3" t="s">
        <v>1106</v>
      </c>
      <c r="C34" s="5"/>
      <c r="D34" s="12" t="s">
        <v>731</v>
      </c>
      <c r="E34" s="3" t="s">
        <v>1078</v>
      </c>
      <c r="F34" s="5"/>
      <c r="G34" s="5"/>
    </row>
    <row r="35" spans="1:7" ht="13.7" customHeight="1">
      <c r="A35" s="5"/>
      <c r="B35" s="3" t="s">
        <v>794</v>
      </c>
      <c r="C35" s="5"/>
      <c r="D35" s="12" t="s">
        <v>690</v>
      </c>
      <c r="E35" s="12" t="s">
        <v>1108</v>
      </c>
      <c r="F35" s="5"/>
      <c r="G35" s="5"/>
    </row>
    <row r="36" spans="1:7" ht="13.7" customHeight="1">
      <c r="A36" s="5"/>
      <c r="B36" s="3" t="s">
        <v>787</v>
      </c>
      <c r="C36" s="5"/>
      <c r="D36" s="12" t="s">
        <v>848</v>
      </c>
      <c r="E36" s="3" t="s">
        <v>835</v>
      </c>
      <c r="F36" s="5"/>
      <c r="G36" s="5"/>
    </row>
    <row r="37" spans="1:7" ht="13.9" customHeight="1">
      <c r="A37" s="5"/>
      <c r="B37" s="3" t="s">
        <v>1043</v>
      </c>
      <c r="C37" s="5"/>
      <c r="D37" s="12" t="s">
        <v>690</v>
      </c>
      <c r="E37" s="12" t="s">
        <v>1080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S589"/>
  <sheetViews>
    <sheetView view="pageBreakPreview" zoomScaleSheetLayoutView="100" workbookViewId="0">
      <selection activeCell="E11" sqref="E11"/>
    </sheetView>
  </sheetViews>
  <sheetFormatPr defaultRowHeight="12.75"/>
  <cols>
    <col min="1" max="1" width="9.140625" style="623"/>
    <col min="2" max="2" width="5" style="623" customWidth="1"/>
    <col min="3" max="3" width="18.42578125" style="623" customWidth="1"/>
    <col min="4" max="4" width="2.85546875" style="623" customWidth="1"/>
    <col min="5" max="5" width="9.140625" style="623"/>
    <col min="6" max="6" width="4.140625" style="623" customWidth="1"/>
    <col min="7" max="7" width="8.140625" style="623" customWidth="1"/>
    <col min="8" max="8" width="6.42578125" style="623" customWidth="1"/>
    <col min="9" max="9" width="8.85546875" style="623" customWidth="1"/>
    <col min="10" max="10" width="7.140625" style="623" customWidth="1"/>
    <col min="11" max="11" width="7.7109375" style="623" customWidth="1"/>
    <col min="12" max="12" width="11.140625" style="623" bestFit="1" customWidth="1"/>
    <col min="13" max="13" width="9.140625" style="623"/>
    <col min="14" max="14" width="3.85546875" style="623" customWidth="1"/>
    <col min="15" max="15" width="11" style="623" customWidth="1"/>
    <col min="16" max="16" width="4" style="623" customWidth="1"/>
    <col min="17" max="17" width="15.85546875" style="623" customWidth="1"/>
    <col min="18" max="18" width="9.140625" style="623"/>
    <col min="19" max="19" width="13" style="623" customWidth="1"/>
    <col min="20" max="16384" width="9.140625" style="623"/>
  </cols>
  <sheetData>
    <row r="1" spans="2:17" ht="18.75">
      <c r="B1" s="823" t="s">
        <v>2943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</row>
    <row r="2" spans="2:17" ht="18.75">
      <c r="B2" s="823" t="s">
        <v>2944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</row>
    <row r="3" spans="2:17" ht="15.75" customHeight="1"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</row>
    <row r="4" spans="2:17" ht="15">
      <c r="B4" s="824" t="s">
        <v>2945</v>
      </c>
      <c r="C4" s="824"/>
      <c r="D4" s="625" t="s">
        <v>2797</v>
      </c>
      <c r="E4" s="626" t="str">
        <f>RAB!D5</f>
        <v>DINAS KETAHANAN PANGAN, TANAMAN PANGAN DAN HORTIKULTURA</v>
      </c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</row>
    <row r="5" spans="2:17" ht="15">
      <c r="B5" s="824" t="s">
        <v>2946</v>
      </c>
      <c r="C5" s="824"/>
      <c r="D5" s="625" t="s">
        <v>2797</v>
      </c>
      <c r="E5" s="627" t="str">
        <f>RAB!D3</f>
        <v>PEMBANGUNAN JALAN PRODUKSI GABE I</v>
      </c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</row>
    <row r="6" spans="2:17" ht="15">
      <c r="B6" s="628" t="s">
        <v>2947</v>
      </c>
      <c r="C6" s="628"/>
      <c r="D6" s="625"/>
      <c r="E6" s="629" t="str">
        <f>RAB!D4</f>
        <v>UPT BIAT GABE HUTARAJA, TAPANULI UTARA</v>
      </c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</row>
    <row r="7" spans="2:17" ht="15">
      <c r="B7" s="628" t="s">
        <v>2948</v>
      </c>
      <c r="C7" s="628"/>
      <c r="D7" s="625" t="s">
        <v>2797</v>
      </c>
      <c r="E7" s="629" t="s">
        <v>3060</v>
      </c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</row>
    <row r="8" spans="2:17" ht="15">
      <c r="B8" s="824" t="s">
        <v>2949</v>
      </c>
      <c r="C8" s="824"/>
      <c r="D8" s="625" t="s">
        <v>2797</v>
      </c>
      <c r="E8" s="629" t="s">
        <v>3061</v>
      </c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</row>
    <row r="9" spans="2:17" ht="15">
      <c r="B9" s="822" t="s">
        <v>2950</v>
      </c>
      <c r="C9" s="822" t="s">
        <v>2951</v>
      </c>
      <c r="D9" s="625" t="s">
        <v>2797</v>
      </c>
      <c r="E9" s="630" t="s">
        <v>3062</v>
      </c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28"/>
      <c r="Q9" s="628"/>
    </row>
    <row r="10" spans="2:17" ht="15">
      <c r="B10" s="629" t="s">
        <v>2952</v>
      </c>
      <c r="E10" s="631" t="s">
        <v>3065</v>
      </c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</row>
    <row r="11" spans="2:17">
      <c r="F11" s="633"/>
      <c r="H11" s="633"/>
      <c r="I11" s="633"/>
      <c r="J11" s="633"/>
      <c r="K11" s="633"/>
      <c r="L11" s="633"/>
      <c r="M11" s="633"/>
      <c r="N11" s="633"/>
    </row>
    <row r="12" spans="2:17">
      <c r="B12" s="634" t="s">
        <v>2040</v>
      </c>
      <c r="C12" s="635" t="s">
        <v>2953</v>
      </c>
      <c r="F12" s="633"/>
      <c r="G12" s="633"/>
      <c r="H12" s="633"/>
      <c r="I12" s="633"/>
      <c r="J12" s="633"/>
      <c r="K12" s="633"/>
      <c r="L12" s="633"/>
      <c r="M12" s="633"/>
    </row>
    <row r="13" spans="2:17">
      <c r="B13" s="636"/>
      <c r="C13" s="637" t="s">
        <v>2954</v>
      </c>
      <c r="D13" s="637"/>
      <c r="E13" s="637"/>
      <c r="F13" s="637"/>
      <c r="G13" s="637"/>
      <c r="H13" s="623" t="s">
        <v>2955</v>
      </c>
      <c r="I13" s="637"/>
      <c r="J13" s="637"/>
      <c r="K13" s="637"/>
      <c r="P13" s="633" t="s">
        <v>2956</v>
      </c>
      <c r="Q13" s="638">
        <f>'UPAD-BAHAN-ALAT Cetak'!I14</f>
        <v>100000</v>
      </c>
    </row>
    <row r="14" spans="2:17">
      <c r="B14" s="636"/>
      <c r="C14" s="637" t="s">
        <v>2957</v>
      </c>
      <c r="D14" s="637"/>
      <c r="E14" s="637"/>
      <c r="F14" s="637"/>
      <c r="G14" s="637"/>
      <c r="H14" s="623" t="s">
        <v>2955</v>
      </c>
      <c r="I14" s="637"/>
      <c r="J14" s="637"/>
      <c r="K14" s="637"/>
      <c r="P14" s="633" t="s">
        <v>2956</v>
      </c>
      <c r="Q14" s="638">
        <f>'UPAD-BAHAN-ALAT Cetak'!I16</f>
        <v>140000</v>
      </c>
    </row>
    <row r="15" spans="2:17">
      <c r="B15" s="636"/>
      <c r="C15" s="637" t="s">
        <v>2958</v>
      </c>
      <c r="D15" s="637"/>
      <c r="E15" s="637"/>
      <c r="F15" s="637"/>
      <c r="G15" s="637"/>
      <c r="H15" s="623" t="s">
        <v>2955</v>
      </c>
      <c r="I15" s="637"/>
      <c r="J15" s="637"/>
      <c r="K15" s="637"/>
      <c r="P15" s="633" t="s">
        <v>2956</v>
      </c>
      <c r="Q15" s="638">
        <f>'UPAD-BAHAN-ALAT Cetak'!I15</f>
        <v>140000</v>
      </c>
    </row>
    <row r="16" spans="2:17">
      <c r="B16" s="636"/>
      <c r="C16" s="637" t="s">
        <v>2959</v>
      </c>
      <c r="D16" s="637"/>
      <c r="E16" s="637"/>
      <c r="F16" s="637"/>
      <c r="G16" s="637"/>
      <c r="H16" s="623" t="s">
        <v>2955</v>
      </c>
      <c r="I16" s="637"/>
      <c r="J16" s="637"/>
      <c r="K16" s="637"/>
      <c r="P16" s="633" t="s">
        <v>2956</v>
      </c>
      <c r="Q16" s="638">
        <f>'UPAD-BAHAN-ALAT Cetak'!I17</f>
        <v>150000</v>
      </c>
    </row>
    <row r="17" spans="2:17">
      <c r="B17" s="636"/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Q17" s="638"/>
    </row>
    <row r="18" spans="2:17">
      <c r="B18" s="639" t="s">
        <v>2043</v>
      </c>
      <c r="C18" s="640" t="s">
        <v>2960</v>
      </c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Q18" s="638"/>
    </row>
    <row r="19" spans="2:17">
      <c r="C19" s="637"/>
      <c r="P19" s="633"/>
    </row>
    <row r="20" spans="2:17">
      <c r="C20" s="641" t="s">
        <v>3064</v>
      </c>
      <c r="H20" s="623" t="s">
        <v>2962</v>
      </c>
      <c r="P20" s="623" t="s">
        <v>2956</v>
      </c>
      <c r="Q20" s="642">
        <f>'UPAD-BAHAN-ALAT Cetak'!I51</f>
        <v>400000</v>
      </c>
    </row>
    <row r="21" spans="2:17">
      <c r="C21" s="641" t="s">
        <v>2963</v>
      </c>
      <c r="H21" s="623" t="s">
        <v>2955</v>
      </c>
      <c r="P21" s="633" t="s">
        <v>2956</v>
      </c>
      <c r="Q21" s="642">
        <f>'UPAD-BAHAN-ALAT Cetak'!I60</f>
        <v>800</v>
      </c>
    </row>
    <row r="22" spans="2:17">
      <c r="C22" s="641" t="s">
        <v>2964</v>
      </c>
      <c r="H22" s="623" t="s">
        <v>2955</v>
      </c>
      <c r="P22" s="633" t="s">
        <v>2956</v>
      </c>
      <c r="Q22" s="642">
        <f>'UPAD-BAHAN-ALAT Cetak'!I50</f>
        <v>250000</v>
      </c>
    </row>
    <row r="23" spans="2:17">
      <c r="C23" s="641" t="s">
        <v>2965</v>
      </c>
      <c r="H23" s="623" t="s">
        <v>2955</v>
      </c>
      <c r="P23" s="633" t="s">
        <v>2956</v>
      </c>
      <c r="Q23" s="642">
        <f>'UPAD-BAHAN-ALAT Cetak'!I46</f>
        <v>175000</v>
      </c>
    </row>
    <row r="24" spans="2:17">
      <c r="C24" s="641" t="s">
        <v>2966</v>
      </c>
      <c r="H24" s="623" t="s">
        <v>2955</v>
      </c>
      <c r="P24" s="633" t="s">
        <v>2956</v>
      </c>
      <c r="Q24" s="642">
        <f>'UPAD-BAHAN-ALAT Cetak'!I52</f>
        <v>2200000</v>
      </c>
    </row>
    <row r="25" spans="2:17">
      <c r="C25" s="641" t="s">
        <v>2967</v>
      </c>
      <c r="H25" s="623" t="s">
        <v>2955</v>
      </c>
      <c r="P25" s="633" t="s">
        <v>2956</v>
      </c>
      <c r="Q25" s="642">
        <f>'UPAD-BAHAN-ALAT Cetak'!I45</f>
        <v>1625</v>
      </c>
    </row>
    <row r="26" spans="2:17">
      <c r="C26" s="641" t="s">
        <v>2968</v>
      </c>
      <c r="H26" s="623" t="s">
        <v>2955</v>
      </c>
      <c r="P26" s="633" t="s">
        <v>2956</v>
      </c>
      <c r="Q26" s="642">
        <f>'UPAD-BAHAN-ALAT Cetak'!I69</f>
        <v>26000</v>
      </c>
    </row>
    <row r="27" spans="2:17">
      <c r="B27" s="636"/>
      <c r="C27" s="641" t="s">
        <v>2969</v>
      </c>
      <c r="D27" s="637"/>
      <c r="E27" s="637"/>
      <c r="F27" s="637"/>
      <c r="G27" s="637"/>
      <c r="H27" s="623" t="s">
        <v>2955</v>
      </c>
      <c r="I27" s="637"/>
      <c r="J27" s="637"/>
      <c r="K27" s="637"/>
      <c r="P27" s="633" t="s">
        <v>2956</v>
      </c>
      <c r="Q27" s="642">
        <f>'UPAD-BAHAN-ALAT Cetak'!I58</f>
        <v>13758.497895759145</v>
      </c>
    </row>
    <row r="28" spans="2:17">
      <c r="B28" s="636"/>
      <c r="C28" s="623" t="s">
        <v>2970</v>
      </c>
      <c r="D28" s="637"/>
      <c r="E28" s="637"/>
      <c r="F28" s="637"/>
      <c r="G28" s="637"/>
      <c r="H28" s="623" t="s">
        <v>2955</v>
      </c>
      <c r="I28" s="637"/>
      <c r="J28" s="637"/>
      <c r="K28" s="637"/>
      <c r="P28" s="633" t="s">
        <v>2956</v>
      </c>
      <c r="Q28" s="642">
        <f>'UPAD-BAHAN-ALAT Cetak'!I59</f>
        <v>30000</v>
      </c>
    </row>
    <row r="29" spans="2:17">
      <c r="N29" s="643"/>
      <c r="O29" s="643"/>
      <c r="P29" s="643"/>
    </row>
    <row r="30" spans="2:17">
      <c r="B30" s="634" t="s">
        <v>2045</v>
      </c>
      <c r="C30" s="635" t="s">
        <v>2971</v>
      </c>
      <c r="N30" s="643"/>
      <c r="O30" s="643"/>
      <c r="P30" s="643"/>
    </row>
    <row r="31" spans="2:17">
      <c r="B31" s="636"/>
      <c r="C31" s="641" t="s">
        <v>2961</v>
      </c>
      <c r="H31" s="623" t="s">
        <v>2972</v>
      </c>
      <c r="N31" s="633" t="s">
        <v>2956</v>
      </c>
      <c r="O31" s="644">
        <v>2000</v>
      </c>
      <c r="P31" s="645" t="s">
        <v>690</v>
      </c>
    </row>
    <row r="32" spans="2:17">
      <c r="B32" s="636"/>
      <c r="C32" s="641" t="s">
        <v>2963</v>
      </c>
      <c r="N32" s="633" t="s">
        <v>2956</v>
      </c>
      <c r="O32" s="646">
        <v>2.64</v>
      </c>
      <c r="P32" s="645" t="s">
        <v>690</v>
      </c>
    </row>
    <row r="33" spans="2:16">
      <c r="B33" s="636"/>
      <c r="C33" s="641" t="s">
        <v>2973</v>
      </c>
      <c r="H33" s="623" t="s">
        <v>2972</v>
      </c>
      <c r="N33" s="633" t="s">
        <v>2956</v>
      </c>
      <c r="O33" s="647">
        <v>1800</v>
      </c>
      <c r="P33" s="645" t="s">
        <v>690</v>
      </c>
    </row>
    <row r="34" spans="2:16">
      <c r="B34" s="636"/>
      <c r="C34" s="641" t="s">
        <v>2965</v>
      </c>
      <c r="H34" s="623" t="s">
        <v>2972</v>
      </c>
      <c r="N34" s="633" t="s">
        <v>2956</v>
      </c>
      <c r="O34" s="647">
        <v>1600</v>
      </c>
      <c r="P34" s="645" t="s">
        <v>690</v>
      </c>
    </row>
    <row r="35" spans="2:16">
      <c r="B35" s="636"/>
      <c r="C35" s="641" t="s">
        <v>2966</v>
      </c>
      <c r="H35" s="623" t="s">
        <v>2972</v>
      </c>
      <c r="N35" s="633" t="s">
        <v>2956</v>
      </c>
      <c r="O35" s="647">
        <v>800</v>
      </c>
      <c r="P35" s="645" t="s">
        <v>690</v>
      </c>
    </row>
    <row r="36" spans="2:16">
      <c r="B36" s="636"/>
      <c r="C36" s="641" t="s">
        <v>2967</v>
      </c>
      <c r="H36" s="623" t="s">
        <v>2972</v>
      </c>
      <c r="N36" s="633" t="s">
        <v>2956</v>
      </c>
      <c r="O36" s="647">
        <v>40</v>
      </c>
      <c r="P36" s="645" t="s">
        <v>690</v>
      </c>
    </row>
    <row r="37" spans="2:16">
      <c r="B37" s="636"/>
      <c r="C37" s="637" t="s">
        <v>2974</v>
      </c>
      <c r="H37" s="623" t="s">
        <v>2972</v>
      </c>
      <c r="N37" s="633" t="s">
        <v>2956</v>
      </c>
      <c r="O37" s="647">
        <v>1000</v>
      </c>
      <c r="P37" s="645" t="s">
        <v>690</v>
      </c>
    </row>
    <row r="38" spans="2:16">
      <c r="N38" s="643"/>
      <c r="O38" s="643"/>
      <c r="P38" s="643"/>
    </row>
    <row r="39" spans="2:16">
      <c r="B39" s="648" t="s">
        <v>2975</v>
      </c>
      <c r="C39" s="640" t="s">
        <v>2976</v>
      </c>
      <c r="N39" s="643"/>
      <c r="O39" s="643"/>
      <c r="P39" s="643"/>
    </row>
    <row r="40" spans="2:16">
      <c r="C40" s="623" t="s">
        <v>2977</v>
      </c>
      <c r="H40" s="623" t="s">
        <v>2972</v>
      </c>
      <c r="N40" s="633" t="s">
        <v>2956</v>
      </c>
      <c r="O40" s="647">
        <v>7</v>
      </c>
      <c r="P40" s="645" t="s">
        <v>2978</v>
      </c>
    </row>
    <row r="41" spans="2:16">
      <c r="C41" s="623" t="s">
        <v>2979</v>
      </c>
      <c r="H41" s="623" t="s">
        <v>2972</v>
      </c>
      <c r="N41" s="633" t="s">
        <v>2956</v>
      </c>
      <c r="O41" s="649">
        <v>30</v>
      </c>
      <c r="P41" s="645" t="s">
        <v>690</v>
      </c>
    </row>
    <row r="42" spans="2:16">
      <c r="C42" s="623" t="s">
        <v>2980</v>
      </c>
      <c r="H42" s="623" t="s">
        <v>2972</v>
      </c>
      <c r="N42" s="633" t="s">
        <v>2956</v>
      </c>
      <c r="O42" s="649">
        <v>3000</v>
      </c>
      <c r="P42" s="645" t="s">
        <v>2981</v>
      </c>
    </row>
    <row r="43" spans="2:16">
      <c r="N43" s="643"/>
      <c r="O43" s="643"/>
      <c r="P43" s="643"/>
    </row>
    <row r="44" spans="2:16">
      <c r="C44" s="640" t="s">
        <v>2982</v>
      </c>
      <c r="N44" s="643"/>
      <c r="O44" s="643"/>
      <c r="P44" s="643"/>
    </row>
    <row r="45" spans="2:16">
      <c r="C45" s="633" t="s">
        <v>2983</v>
      </c>
      <c r="H45" s="633" t="s">
        <v>2956</v>
      </c>
      <c r="I45" s="623">
        <v>1</v>
      </c>
      <c r="L45" s="650"/>
      <c r="M45" s="650"/>
      <c r="N45" s="650"/>
      <c r="O45" s="647"/>
      <c r="P45" s="643"/>
    </row>
    <row r="46" spans="2:16">
      <c r="C46" s="633" t="s">
        <v>2984</v>
      </c>
      <c r="H46" s="633" t="s">
        <v>2956</v>
      </c>
      <c r="I46" s="623">
        <v>1.5</v>
      </c>
      <c r="L46" s="650"/>
      <c r="M46" s="650"/>
      <c r="N46" s="650"/>
      <c r="O46" s="651"/>
      <c r="P46" s="643"/>
    </row>
    <row r="47" spans="2:16">
      <c r="C47" s="633" t="s">
        <v>2985</v>
      </c>
      <c r="H47" s="633" t="s">
        <v>2956</v>
      </c>
      <c r="I47" s="623">
        <v>2</v>
      </c>
      <c r="L47" s="650"/>
      <c r="M47" s="650"/>
      <c r="N47" s="650"/>
      <c r="O47" s="647"/>
      <c r="P47" s="643"/>
    </row>
    <row r="48" spans="2:16">
      <c r="N48" s="643"/>
      <c r="O48" s="643"/>
      <c r="P48" s="643"/>
    </row>
    <row r="49" spans="3:19">
      <c r="C49" s="640" t="s">
        <v>2986</v>
      </c>
      <c r="F49" s="623" t="s">
        <v>2956</v>
      </c>
      <c r="G49" s="652">
        <v>100</v>
      </c>
      <c r="H49" s="623" t="s">
        <v>2987</v>
      </c>
      <c r="N49" s="643"/>
      <c r="O49" s="643"/>
      <c r="P49" s="643"/>
    </row>
    <row r="50" spans="3:19">
      <c r="C50" s="633" t="s">
        <v>2988</v>
      </c>
      <c r="F50" s="623" t="s">
        <v>2956</v>
      </c>
      <c r="G50" s="653">
        <f>G49</f>
        <v>100</v>
      </c>
      <c r="H50" s="654" t="s">
        <v>2989</v>
      </c>
      <c r="I50" s="655">
        <f>O42</f>
        <v>3000</v>
      </c>
      <c r="J50" s="656" t="s">
        <v>2990</v>
      </c>
      <c r="K50" s="656">
        <v>60</v>
      </c>
      <c r="L50" s="647" t="s">
        <v>2991</v>
      </c>
      <c r="M50" s="647" t="s">
        <v>2992</v>
      </c>
      <c r="N50" s="643" t="s">
        <v>2956</v>
      </c>
      <c r="O50" s="657">
        <f>(G50/I50)*K50</f>
        <v>2</v>
      </c>
      <c r="P50" s="643" t="s">
        <v>2991</v>
      </c>
    </row>
    <row r="51" spans="3:19">
      <c r="C51" s="633" t="s">
        <v>2993</v>
      </c>
      <c r="F51" s="623" t="s">
        <v>2956</v>
      </c>
      <c r="G51" s="623">
        <v>0.5</v>
      </c>
      <c r="H51" s="623" t="s">
        <v>2990</v>
      </c>
      <c r="I51" s="657">
        <f>O50</f>
        <v>2</v>
      </c>
      <c r="J51" s="623" t="s">
        <v>2991</v>
      </c>
      <c r="M51" s="647" t="s">
        <v>2992</v>
      </c>
      <c r="N51" s="643" t="s">
        <v>2956</v>
      </c>
      <c r="O51" s="657">
        <f>G51*I51</f>
        <v>1</v>
      </c>
      <c r="P51" s="643" t="s">
        <v>2991</v>
      </c>
    </row>
    <row r="52" spans="3:19">
      <c r="C52" s="633" t="s">
        <v>2994</v>
      </c>
      <c r="F52" s="623" t="s">
        <v>2956</v>
      </c>
      <c r="G52" s="623" t="s">
        <v>2995</v>
      </c>
      <c r="M52" s="647" t="s">
        <v>2992</v>
      </c>
      <c r="N52" s="643" t="s">
        <v>2956</v>
      </c>
      <c r="O52" s="658">
        <v>1</v>
      </c>
      <c r="P52" s="643" t="s">
        <v>2991</v>
      </c>
    </row>
    <row r="53" spans="3:19">
      <c r="C53" s="640"/>
      <c r="H53" s="633" t="s">
        <v>2996</v>
      </c>
      <c r="I53" s="623" t="s">
        <v>2997</v>
      </c>
      <c r="N53" s="643" t="s">
        <v>2956</v>
      </c>
      <c r="O53" s="657">
        <f>SUM(O50:O52)</f>
        <v>4</v>
      </c>
      <c r="P53" s="643" t="s">
        <v>2991</v>
      </c>
    </row>
    <row r="54" spans="3:19">
      <c r="C54" s="633" t="s">
        <v>2998</v>
      </c>
      <c r="F54" s="633" t="s">
        <v>2999</v>
      </c>
      <c r="G54" s="656">
        <f>O40</f>
        <v>7</v>
      </c>
      <c r="H54" s="659" t="s">
        <v>2990</v>
      </c>
      <c r="I54" s="655">
        <v>60</v>
      </c>
      <c r="J54" s="656" t="s">
        <v>3000</v>
      </c>
      <c r="K54" s="660">
        <f>O53</f>
        <v>4</v>
      </c>
      <c r="L54" s="647" t="s">
        <v>2991</v>
      </c>
      <c r="M54" s="647" t="s">
        <v>3001</v>
      </c>
      <c r="N54" s="643" t="s">
        <v>2956</v>
      </c>
      <c r="O54" s="661">
        <f>G54*I54/K54*1</f>
        <v>105</v>
      </c>
      <c r="P54" s="643" t="s">
        <v>3002</v>
      </c>
    </row>
    <row r="55" spans="3:19">
      <c r="C55" s="633" t="s">
        <v>3003</v>
      </c>
      <c r="F55" s="633" t="s">
        <v>3004</v>
      </c>
      <c r="G55" s="657">
        <f>O54</f>
        <v>105</v>
      </c>
      <c r="H55" s="662" t="s">
        <v>3005</v>
      </c>
      <c r="I55" s="655"/>
      <c r="J55" s="656"/>
      <c r="K55" s="656">
        <f>O41</f>
        <v>30</v>
      </c>
      <c r="L55" s="647" t="s">
        <v>3006</v>
      </c>
      <c r="M55" s="647"/>
      <c r="N55" s="643" t="s">
        <v>2956</v>
      </c>
      <c r="O55" s="657">
        <f>G55*K55</f>
        <v>3150</v>
      </c>
      <c r="P55" s="643" t="s">
        <v>690</v>
      </c>
    </row>
    <row r="56" spans="3:19">
      <c r="C56" s="633" t="s">
        <v>2983</v>
      </c>
      <c r="H56" s="633" t="s">
        <v>2956</v>
      </c>
      <c r="I56" s="657">
        <f>O55</f>
        <v>3150</v>
      </c>
      <c r="J56" s="633" t="s">
        <v>2989</v>
      </c>
      <c r="K56" s="623">
        <f>I45</f>
        <v>1</v>
      </c>
      <c r="N56" s="643" t="s">
        <v>2956</v>
      </c>
      <c r="O56" s="663">
        <f>I56/K56</f>
        <v>3150</v>
      </c>
      <c r="P56" s="643" t="s">
        <v>690</v>
      </c>
    </row>
    <row r="57" spans="3:19">
      <c r="C57" s="633" t="s">
        <v>3007</v>
      </c>
      <c r="H57" s="633" t="s">
        <v>2956</v>
      </c>
      <c r="I57" s="657">
        <f>O55</f>
        <v>3150</v>
      </c>
      <c r="J57" s="633" t="s">
        <v>2989</v>
      </c>
      <c r="K57" s="623">
        <f>I46</f>
        <v>1.5</v>
      </c>
      <c r="N57" s="643" t="s">
        <v>2956</v>
      </c>
      <c r="O57" s="663">
        <f t="shared" ref="O57:O58" si="0">I57/K57</f>
        <v>2100</v>
      </c>
      <c r="P57" s="643" t="s">
        <v>690</v>
      </c>
    </row>
    <row r="58" spans="3:19">
      <c r="C58" s="633" t="s">
        <v>3008</v>
      </c>
      <c r="H58" s="633" t="s">
        <v>2956</v>
      </c>
      <c r="I58" s="657">
        <f>O55</f>
        <v>3150</v>
      </c>
      <c r="J58" s="633" t="s">
        <v>2989</v>
      </c>
      <c r="K58" s="623">
        <f>I47</f>
        <v>2</v>
      </c>
      <c r="N58" s="643" t="s">
        <v>2956</v>
      </c>
      <c r="O58" s="663">
        <f t="shared" si="0"/>
        <v>1575</v>
      </c>
      <c r="P58" s="643" t="s">
        <v>690</v>
      </c>
    </row>
    <row r="59" spans="3:19">
      <c r="C59" s="633"/>
      <c r="H59" s="633"/>
      <c r="I59" s="657"/>
      <c r="N59" s="643"/>
      <c r="O59" s="663"/>
      <c r="P59" s="643"/>
    </row>
    <row r="60" spans="3:19" ht="15">
      <c r="C60" s="664" t="s">
        <v>3009</v>
      </c>
      <c r="D60" s="664"/>
      <c r="E60" s="664"/>
      <c r="F60" s="664"/>
      <c r="G60" s="664"/>
      <c r="H60" s="664"/>
      <c r="I60" s="664">
        <f>G49</f>
        <v>100</v>
      </c>
      <c r="J60" s="664" t="str">
        <f>H49</f>
        <v>M'</v>
      </c>
      <c r="K60" s="664" t="s">
        <v>3010</v>
      </c>
      <c r="L60" s="664"/>
      <c r="M60" s="665"/>
      <c r="N60" s="638"/>
      <c r="O60" s="638"/>
      <c r="P60" s="643"/>
    </row>
    <row r="61" spans="3:19">
      <c r="C61" s="666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  <c r="O61" s="668"/>
      <c r="P61" s="668"/>
      <c r="Q61" s="669"/>
    </row>
    <row r="62" spans="3:19">
      <c r="C62" s="670" t="s">
        <v>2961</v>
      </c>
      <c r="D62" s="637"/>
      <c r="E62" s="637"/>
      <c r="F62" s="637"/>
      <c r="G62" s="637"/>
      <c r="H62" s="671" t="s">
        <v>2956</v>
      </c>
      <c r="I62" s="672">
        <f t="shared" ref="I62:I65" si="1">O31</f>
        <v>2000</v>
      </c>
      <c r="J62" s="673" t="s">
        <v>2989</v>
      </c>
      <c r="K62" s="674"/>
      <c r="L62" s="675">
        <f>O57</f>
        <v>2100</v>
      </c>
      <c r="M62" s="636" t="s">
        <v>3011</v>
      </c>
      <c r="N62" s="638"/>
      <c r="O62" s="672">
        <f>Q13</f>
        <v>100000</v>
      </c>
      <c r="P62" s="676" t="s">
        <v>2956</v>
      </c>
      <c r="Q62" s="731">
        <v>104761.90476190476</v>
      </c>
      <c r="S62" s="731"/>
    </row>
    <row r="63" spans="3:19">
      <c r="C63" s="670" t="s">
        <v>2963</v>
      </c>
      <c r="D63" s="637"/>
      <c r="E63" s="637"/>
      <c r="F63" s="637"/>
      <c r="G63" s="637"/>
      <c r="H63" s="671" t="s">
        <v>2956</v>
      </c>
      <c r="I63" s="677">
        <f t="shared" si="1"/>
        <v>2.64</v>
      </c>
      <c r="J63" s="673" t="s">
        <v>2989</v>
      </c>
      <c r="K63" s="674"/>
      <c r="L63" s="675">
        <f>L62</f>
        <v>2100</v>
      </c>
      <c r="M63" s="636" t="s">
        <v>3011</v>
      </c>
      <c r="N63" s="638"/>
      <c r="O63" s="672">
        <f>O62</f>
        <v>100000</v>
      </c>
      <c r="P63" s="676" t="s">
        <v>2956</v>
      </c>
      <c r="Q63" s="731">
        <v>138.28571428571431</v>
      </c>
      <c r="S63" s="731"/>
    </row>
    <row r="64" spans="3:19">
      <c r="C64" s="670" t="s">
        <v>2964</v>
      </c>
      <c r="D64" s="637"/>
      <c r="E64" s="637"/>
      <c r="F64" s="637"/>
      <c r="G64" s="637"/>
      <c r="H64" s="637" t="s">
        <v>2956</v>
      </c>
      <c r="I64" s="672">
        <f t="shared" si="1"/>
        <v>1800</v>
      </c>
      <c r="J64" s="673" t="s">
        <v>2989</v>
      </c>
      <c r="K64" s="674"/>
      <c r="L64" s="675">
        <f t="shared" ref="L64:L71" si="2">L63</f>
        <v>2100</v>
      </c>
      <c r="M64" s="636" t="s">
        <v>3011</v>
      </c>
      <c r="N64" s="638"/>
      <c r="O64" s="672">
        <f t="shared" ref="O64:O71" si="3">O63</f>
        <v>100000</v>
      </c>
      <c r="P64" s="676" t="s">
        <v>2956</v>
      </c>
      <c r="Q64" s="731">
        <v>94285.714285714275</v>
      </c>
      <c r="S64" s="731"/>
    </row>
    <row r="65" spans="3:19">
      <c r="C65" s="670" t="s">
        <v>2965</v>
      </c>
      <c r="D65" s="637"/>
      <c r="E65" s="637"/>
      <c r="F65" s="637"/>
      <c r="G65" s="637"/>
      <c r="H65" s="671" t="s">
        <v>2956</v>
      </c>
      <c r="I65" s="672">
        <f t="shared" si="1"/>
        <v>1600</v>
      </c>
      <c r="J65" s="673" t="s">
        <v>2989</v>
      </c>
      <c r="K65" s="674"/>
      <c r="L65" s="675">
        <f t="shared" si="2"/>
        <v>2100</v>
      </c>
      <c r="M65" s="636" t="s">
        <v>3011</v>
      </c>
      <c r="N65" s="638"/>
      <c r="O65" s="672">
        <f t="shared" si="3"/>
        <v>100000</v>
      </c>
      <c r="P65" s="676" t="s">
        <v>2956</v>
      </c>
      <c r="Q65" s="731">
        <v>83809.523809523802</v>
      </c>
      <c r="S65" s="731"/>
    </row>
    <row r="66" spans="3:19">
      <c r="C66" s="670" t="s">
        <v>3012</v>
      </c>
      <c r="D66" s="637"/>
      <c r="E66" s="637"/>
      <c r="F66" s="637"/>
      <c r="G66" s="637"/>
      <c r="H66" s="671" t="s">
        <v>2956</v>
      </c>
      <c r="I66" s="672">
        <f>I65</f>
        <v>1600</v>
      </c>
      <c r="J66" s="673" t="s">
        <v>2989</v>
      </c>
      <c r="K66" s="674"/>
      <c r="L66" s="675">
        <f t="shared" si="2"/>
        <v>2100</v>
      </c>
      <c r="M66" s="636" t="s">
        <v>3011</v>
      </c>
      <c r="N66" s="638"/>
      <c r="O66" s="672">
        <f t="shared" si="3"/>
        <v>100000</v>
      </c>
      <c r="P66" s="676" t="s">
        <v>2956</v>
      </c>
      <c r="Q66" s="731">
        <v>83809.523809523802</v>
      </c>
      <c r="S66" s="731"/>
    </row>
    <row r="67" spans="3:19">
      <c r="C67" s="670" t="s">
        <v>3013</v>
      </c>
      <c r="D67" s="637"/>
      <c r="E67" s="637"/>
      <c r="F67" s="637"/>
      <c r="G67" s="637"/>
      <c r="H67" s="671" t="s">
        <v>2956</v>
      </c>
      <c r="I67" s="672">
        <f>I66</f>
        <v>1600</v>
      </c>
      <c r="J67" s="673" t="s">
        <v>2989</v>
      </c>
      <c r="K67" s="674"/>
      <c r="L67" s="675">
        <f t="shared" si="2"/>
        <v>2100</v>
      </c>
      <c r="M67" s="636" t="s">
        <v>3011</v>
      </c>
      <c r="N67" s="638"/>
      <c r="O67" s="672">
        <f t="shared" si="3"/>
        <v>100000</v>
      </c>
      <c r="P67" s="676" t="s">
        <v>2956</v>
      </c>
      <c r="Q67" s="731">
        <v>83809.523809523802</v>
      </c>
      <c r="S67" s="731"/>
    </row>
    <row r="68" spans="3:19">
      <c r="C68" s="670" t="s">
        <v>3014</v>
      </c>
      <c r="D68" s="637"/>
      <c r="E68" s="637"/>
      <c r="F68" s="637"/>
      <c r="G68" s="637"/>
      <c r="H68" s="671" t="s">
        <v>2956</v>
      </c>
      <c r="I68" s="672">
        <f>I67</f>
        <v>1600</v>
      </c>
      <c r="J68" s="673" t="s">
        <v>2989</v>
      </c>
      <c r="K68" s="674"/>
      <c r="L68" s="675">
        <f t="shared" si="2"/>
        <v>2100</v>
      </c>
      <c r="M68" s="636" t="s">
        <v>3011</v>
      </c>
      <c r="N68" s="638"/>
      <c r="O68" s="672">
        <f t="shared" si="3"/>
        <v>100000</v>
      </c>
      <c r="P68" s="676" t="s">
        <v>2956</v>
      </c>
      <c r="Q68" s="731">
        <v>83809.523809523802</v>
      </c>
      <c r="S68" s="731"/>
    </row>
    <row r="69" spans="3:19">
      <c r="C69" s="670" t="s">
        <v>2966</v>
      </c>
      <c r="D69" s="637"/>
      <c r="E69" s="637"/>
      <c r="F69" s="637"/>
      <c r="G69" s="637"/>
      <c r="H69" s="671" t="s">
        <v>2956</v>
      </c>
      <c r="I69" s="672">
        <f>O35</f>
        <v>800</v>
      </c>
      <c r="J69" s="673" t="s">
        <v>2989</v>
      </c>
      <c r="K69" s="674"/>
      <c r="L69" s="675">
        <f>L65</f>
        <v>2100</v>
      </c>
      <c r="M69" s="636" t="s">
        <v>3011</v>
      </c>
      <c r="N69" s="638"/>
      <c r="O69" s="672">
        <f>O65</f>
        <v>100000</v>
      </c>
      <c r="P69" s="676" t="s">
        <v>2956</v>
      </c>
      <c r="Q69" s="731">
        <v>41904.761904761901</v>
      </c>
      <c r="S69" s="731"/>
    </row>
    <row r="70" spans="3:19">
      <c r="C70" s="670" t="s">
        <v>2967</v>
      </c>
      <c r="D70" s="637"/>
      <c r="E70" s="637"/>
      <c r="F70" s="637"/>
      <c r="G70" s="637"/>
      <c r="H70" s="671" t="s">
        <v>2956</v>
      </c>
      <c r="I70" s="672">
        <v>1</v>
      </c>
      <c r="J70" s="673" t="s">
        <v>2989</v>
      </c>
      <c r="K70" s="674"/>
      <c r="L70" s="675">
        <f>L69</f>
        <v>2100</v>
      </c>
      <c r="M70" s="636" t="s">
        <v>3011</v>
      </c>
      <c r="N70" s="638"/>
      <c r="O70" s="672">
        <f>O69</f>
        <v>100000</v>
      </c>
      <c r="P70" s="676" t="s">
        <v>2956</v>
      </c>
      <c r="Q70" s="731">
        <v>52.38095238095238</v>
      </c>
      <c r="S70" s="731"/>
    </row>
    <row r="71" spans="3:19">
      <c r="C71" s="678" t="s">
        <v>2974</v>
      </c>
      <c r="D71" s="637"/>
      <c r="E71" s="637"/>
      <c r="F71" s="637"/>
      <c r="G71" s="637"/>
      <c r="H71" s="671" t="s">
        <v>2956</v>
      </c>
      <c r="I71" s="672">
        <f>O37</f>
        <v>1000</v>
      </c>
      <c r="J71" s="673" t="s">
        <v>2989</v>
      </c>
      <c r="K71" s="674"/>
      <c r="L71" s="675">
        <f t="shared" si="2"/>
        <v>2100</v>
      </c>
      <c r="M71" s="636" t="s">
        <v>3011</v>
      </c>
      <c r="N71" s="638"/>
      <c r="O71" s="672">
        <f t="shared" si="3"/>
        <v>100000</v>
      </c>
      <c r="P71" s="676" t="s">
        <v>2956</v>
      </c>
      <c r="Q71" s="731">
        <v>52380.952380952382</v>
      </c>
      <c r="S71" s="731"/>
    </row>
    <row r="72" spans="3:19">
      <c r="C72" s="679" t="s">
        <v>3015</v>
      </c>
      <c r="D72" s="680"/>
      <c r="E72" s="680"/>
      <c r="F72" s="680"/>
      <c r="G72" s="680"/>
      <c r="H72" s="681" t="s">
        <v>2956</v>
      </c>
      <c r="I72" s="682">
        <v>1</v>
      </c>
      <c r="J72" s="683" t="s">
        <v>2989</v>
      </c>
      <c r="K72" s="684"/>
      <c r="L72" s="685">
        <f>L71</f>
        <v>2100</v>
      </c>
      <c r="M72" s="686" t="s">
        <v>3011</v>
      </c>
      <c r="N72" s="687"/>
      <c r="O72" s="682">
        <f>O71</f>
        <v>100000</v>
      </c>
      <c r="P72" s="688" t="s">
        <v>2956</v>
      </c>
      <c r="Q72" s="732">
        <v>52.38095238095238</v>
      </c>
      <c r="S72" s="731"/>
    </row>
    <row r="84" spans="14:16">
      <c r="N84" s="643"/>
      <c r="O84" s="643"/>
      <c r="P84" s="643"/>
    </row>
    <row r="85" spans="14:16">
      <c r="N85" s="643"/>
      <c r="O85" s="643"/>
      <c r="P85" s="643"/>
    </row>
    <row r="86" spans="14:16">
      <c r="N86" s="643"/>
      <c r="O86" s="643"/>
      <c r="P86" s="643"/>
    </row>
    <row r="87" spans="14:16">
      <c r="N87" s="643"/>
      <c r="O87" s="643"/>
      <c r="P87" s="643"/>
    </row>
    <row r="88" spans="14:16">
      <c r="N88" s="643"/>
      <c r="O88" s="643"/>
      <c r="P88" s="643"/>
    </row>
    <row r="89" spans="14:16">
      <c r="N89" s="643"/>
      <c r="O89" s="643"/>
      <c r="P89" s="643"/>
    </row>
    <row r="90" spans="14:16">
      <c r="N90" s="643"/>
      <c r="O90" s="643"/>
      <c r="P90" s="643"/>
    </row>
    <row r="91" spans="14:16">
      <c r="N91" s="643"/>
      <c r="O91" s="643"/>
      <c r="P91" s="643"/>
    </row>
    <row r="92" spans="14:16">
      <c r="N92" s="643"/>
      <c r="O92" s="643"/>
      <c r="P92" s="643"/>
    </row>
    <row r="93" spans="14:16">
      <c r="N93" s="643"/>
      <c r="O93" s="643"/>
      <c r="P93" s="643"/>
    </row>
    <row r="94" spans="14:16">
      <c r="N94" s="643"/>
      <c r="O94" s="643"/>
      <c r="P94" s="643"/>
    </row>
    <row r="95" spans="14:16">
      <c r="N95" s="643"/>
      <c r="O95" s="643"/>
      <c r="P95" s="643"/>
    </row>
    <row r="96" spans="14:16">
      <c r="N96" s="643"/>
      <c r="O96" s="643"/>
      <c r="P96" s="643"/>
    </row>
    <row r="97" spans="14:16">
      <c r="N97" s="643"/>
      <c r="O97" s="643"/>
      <c r="P97" s="643"/>
    </row>
    <row r="98" spans="14:16">
      <c r="N98" s="643"/>
      <c r="O98" s="643"/>
      <c r="P98" s="643"/>
    </row>
    <row r="99" spans="14:16">
      <c r="N99" s="643"/>
      <c r="O99" s="643"/>
      <c r="P99" s="643"/>
    </row>
    <row r="100" spans="14:16">
      <c r="N100" s="643"/>
      <c r="O100" s="643"/>
      <c r="P100" s="643"/>
    </row>
    <row r="101" spans="14:16">
      <c r="N101" s="643"/>
      <c r="O101" s="643"/>
      <c r="P101" s="643"/>
    </row>
    <row r="102" spans="14:16">
      <c r="N102" s="643"/>
      <c r="O102" s="643"/>
      <c r="P102" s="643"/>
    </row>
    <row r="103" spans="14:16">
      <c r="N103" s="643"/>
      <c r="O103" s="643"/>
      <c r="P103" s="643"/>
    </row>
    <row r="104" spans="14:16">
      <c r="N104" s="643"/>
      <c r="O104" s="643"/>
      <c r="P104" s="643"/>
    </row>
    <row r="105" spans="14:16">
      <c r="N105" s="643"/>
      <c r="O105" s="643"/>
      <c r="P105" s="643"/>
    </row>
    <row r="106" spans="14:16">
      <c r="N106" s="643"/>
      <c r="O106" s="643"/>
      <c r="P106" s="643"/>
    </row>
    <row r="107" spans="14:16">
      <c r="N107" s="643"/>
      <c r="O107" s="643"/>
      <c r="P107" s="643"/>
    </row>
    <row r="108" spans="14:16">
      <c r="N108" s="643"/>
      <c r="O108" s="643"/>
      <c r="P108" s="643"/>
    </row>
    <row r="109" spans="14:16">
      <c r="N109" s="643"/>
      <c r="O109" s="643"/>
      <c r="P109" s="643"/>
    </row>
    <row r="110" spans="14:16">
      <c r="N110" s="643"/>
      <c r="O110" s="643"/>
      <c r="P110" s="643"/>
    </row>
    <row r="111" spans="14:16">
      <c r="N111" s="643"/>
      <c r="O111" s="643"/>
      <c r="P111" s="643"/>
    </row>
    <row r="112" spans="14:16">
      <c r="N112" s="643"/>
      <c r="O112" s="643"/>
      <c r="P112" s="643"/>
    </row>
    <row r="113" spans="14:16">
      <c r="N113" s="643"/>
      <c r="O113" s="643"/>
      <c r="P113" s="643"/>
    </row>
    <row r="114" spans="14:16">
      <c r="N114" s="643"/>
      <c r="O114" s="643"/>
      <c r="P114" s="643"/>
    </row>
    <row r="115" spans="14:16">
      <c r="N115" s="643"/>
      <c r="O115" s="643"/>
      <c r="P115" s="643"/>
    </row>
    <row r="116" spans="14:16">
      <c r="N116" s="643"/>
      <c r="O116" s="643"/>
      <c r="P116" s="643"/>
    </row>
    <row r="117" spans="14:16">
      <c r="N117" s="643"/>
      <c r="O117" s="643"/>
      <c r="P117" s="643"/>
    </row>
    <row r="118" spans="14:16">
      <c r="N118" s="643"/>
      <c r="O118" s="643"/>
      <c r="P118" s="643"/>
    </row>
    <row r="119" spans="14:16">
      <c r="N119" s="643"/>
      <c r="O119" s="643"/>
      <c r="P119" s="643"/>
    </row>
    <row r="120" spans="14:16">
      <c r="N120" s="643"/>
      <c r="O120" s="643"/>
      <c r="P120" s="643"/>
    </row>
    <row r="121" spans="14:16">
      <c r="N121" s="643"/>
      <c r="O121" s="643"/>
      <c r="P121" s="643"/>
    </row>
    <row r="122" spans="14:16">
      <c r="N122" s="643"/>
      <c r="O122" s="643"/>
      <c r="P122" s="643"/>
    </row>
    <row r="123" spans="14:16">
      <c r="N123" s="643"/>
      <c r="O123" s="643"/>
      <c r="P123" s="643"/>
    </row>
    <row r="124" spans="14:16">
      <c r="N124" s="643"/>
      <c r="O124" s="643"/>
      <c r="P124" s="643"/>
    </row>
    <row r="125" spans="14:16">
      <c r="N125" s="643"/>
      <c r="O125" s="643"/>
      <c r="P125" s="643"/>
    </row>
    <row r="126" spans="14:16">
      <c r="N126" s="643"/>
      <c r="O126" s="643"/>
      <c r="P126" s="643"/>
    </row>
    <row r="127" spans="14:16">
      <c r="N127" s="643"/>
      <c r="O127" s="643"/>
      <c r="P127" s="643"/>
    </row>
    <row r="128" spans="14:16">
      <c r="N128" s="643"/>
      <c r="O128" s="643"/>
      <c r="P128" s="643"/>
    </row>
    <row r="129" spans="14:16">
      <c r="N129" s="643"/>
      <c r="O129" s="643"/>
      <c r="P129" s="643"/>
    </row>
    <row r="130" spans="14:16">
      <c r="N130" s="643"/>
      <c r="O130" s="643"/>
      <c r="P130" s="643"/>
    </row>
    <row r="131" spans="14:16">
      <c r="N131" s="643"/>
      <c r="O131" s="643"/>
      <c r="P131" s="643"/>
    </row>
    <row r="132" spans="14:16">
      <c r="N132" s="643"/>
      <c r="O132" s="643"/>
      <c r="P132" s="643"/>
    </row>
    <row r="133" spans="14:16">
      <c r="N133" s="643"/>
      <c r="O133" s="643"/>
      <c r="P133" s="643"/>
    </row>
    <row r="134" spans="14:16">
      <c r="N134" s="643"/>
      <c r="O134" s="643"/>
      <c r="P134" s="643"/>
    </row>
    <row r="135" spans="14:16">
      <c r="N135" s="643"/>
      <c r="O135" s="643"/>
      <c r="P135" s="643"/>
    </row>
    <row r="136" spans="14:16">
      <c r="N136" s="643"/>
      <c r="O136" s="643"/>
      <c r="P136" s="643"/>
    </row>
    <row r="137" spans="14:16">
      <c r="N137" s="643"/>
      <c r="O137" s="643"/>
      <c r="P137" s="643"/>
    </row>
    <row r="138" spans="14:16">
      <c r="N138" s="643"/>
      <c r="O138" s="643"/>
      <c r="P138" s="643"/>
    </row>
    <row r="139" spans="14:16">
      <c r="N139" s="643"/>
      <c r="O139" s="643"/>
      <c r="P139" s="643"/>
    </row>
    <row r="140" spans="14:16">
      <c r="N140" s="643"/>
      <c r="O140" s="643"/>
      <c r="P140" s="643"/>
    </row>
    <row r="141" spans="14:16">
      <c r="N141" s="643"/>
      <c r="O141" s="643"/>
      <c r="P141" s="643"/>
    </row>
    <row r="142" spans="14:16">
      <c r="N142" s="643"/>
      <c r="O142" s="643"/>
      <c r="P142" s="643"/>
    </row>
    <row r="143" spans="14:16">
      <c r="N143" s="643"/>
      <c r="O143" s="643"/>
      <c r="P143" s="643"/>
    </row>
    <row r="144" spans="14:16">
      <c r="N144" s="643"/>
      <c r="O144" s="643"/>
      <c r="P144" s="643"/>
    </row>
    <row r="145" spans="14:16">
      <c r="N145" s="643"/>
      <c r="O145" s="643"/>
      <c r="P145" s="643"/>
    </row>
    <row r="146" spans="14:16">
      <c r="N146" s="643"/>
      <c r="O146" s="643"/>
      <c r="P146" s="643"/>
    </row>
    <row r="147" spans="14:16">
      <c r="N147" s="643"/>
      <c r="O147" s="643"/>
      <c r="P147" s="643"/>
    </row>
    <row r="148" spans="14:16">
      <c r="N148" s="643"/>
      <c r="O148" s="643"/>
      <c r="P148" s="643"/>
    </row>
    <row r="149" spans="14:16">
      <c r="N149" s="643"/>
      <c r="O149" s="643"/>
      <c r="P149" s="643"/>
    </row>
    <row r="150" spans="14:16">
      <c r="N150" s="643"/>
      <c r="O150" s="643"/>
      <c r="P150" s="643"/>
    </row>
    <row r="151" spans="14:16">
      <c r="N151" s="643"/>
      <c r="O151" s="643"/>
      <c r="P151" s="643"/>
    </row>
    <row r="152" spans="14:16">
      <c r="N152" s="643"/>
      <c r="O152" s="643"/>
      <c r="P152" s="643"/>
    </row>
    <row r="153" spans="14:16">
      <c r="N153" s="643"/>
      <c r="O153" s="643"/>
      <c r="P153" s="643"/>
    </row>
    <row r="154" spans="14:16">
      <c r="N154" s="643"/>
      <c r="O154" s="643"/>
      <c r="P154" s="643"/>
    </row>
    <row r="155" spans="14:16">
      <c r="N155" s="643"/>
      <c r="O155" s="643"/>
      <c r="P155" s="643"/>
    </row>
    <row r="156" spans="14:16">
      <c r="N156" s="643"/>
      <c r="O156" s="643"/>
      <c r="P156" s="643"/>
    </row>
    <row r="157" spans="14:16">
      <c r="N157" s="643"/>
      <c r="O157" s="643"/>
      <c r="P157" s="643"/>
    </row>
    <row r="158" spans="14:16">
      <c r="N158" s="643"/>
      <c r="O158" s="643"/>
      <c r="P158" s="643"/>
    </row>
    <row r="159" spans="14:16">
      <c r="N159" s="643"/>
      <c r="O159" s="643"/>
      <c r="P159" s="643"/>
    </row>
    <row r="160" spans="14:16">
      <c r="N160" s="643"/>
      <c r="O160" s="643"/>
      <c r="P160" s="643"/>
    </row>
    <row r="161" spans="14:16">
      <c r="N161" s="643"/>
      <c r="O161" s="643"/>
      <c r="P161" s="643"/>
    </row>
    <row r="162" spans="14:16">
      <c r="N162" s="643"/>
      <c r="O162" s="643"/>
      <c r="P162" s="643"/>
    </row>
    <row r="163" spans="14:16">
      <c r="N163" s="643"/>
      <c r="O163" s="643"/>
      <c r="P163" s="643"/>
    </row>
    <row r="164" spans="14:16">
      <c r="N164" s="643"/>
      <c r="O164" s="643"/>
      <c r="P164" s="643"/>
    </row>
    <row r="165" spans="14:16">
      <c r="N165" s="643"/>
      <c r="O165" s="643"/>
      <c r="P165" s="643"/>
    </row>
    <row r="166" spans="14:16">
      <c r="N166" s="643"/>
      <c r="O166" s="643"/>
      <c r="P166" s="643"/>
    </row>
    <row r="167" spans="14:16">
      <c r="N167" s="643"/>
      <c r="O167" s="643"/>
      <c r="P167" s="643"/>
    </row>
    <row r="168" spans="14:16">
      <c r="N168" s="643"/>
      <c r="O168" s="643"/>
      <c r="P168" s="643"/>
    </row>
    <row r="169" spans="14:16">
      <c r="N169" s="643"/>
      <c r="O169" s="643"/>
      <c r="P169" s="643"/>
    </row>
    <row r="170" spans="14:16">
      <c r="N170" s="643"/>
      <c r="O170" s="643"/>
      <c r="P170" s="643"/>
    </row>
    <row r="171" spans="14:16">
      <c r="N171" s="643"/>
      <c r="O171" s="643"/>
      <c r="P171" s="643"/>
    </row>
    <row r="172" spans="14:16">
      <c r="N172" s="643"/>
      <c r="O172" s="643"/>
      <c r="P172" s="643"/>
    </row>
    <row r="173" spans="14:16">
      <c r="N173" s="643"/>
      <c r="O173" s="643"/>
      <c r="P173" s="643"/>
    </row>
    <row r="174" spans="14:16">
      <c r="N174" s="643"/>
      <c r="O174" s="643"/>
      <c r="P174" s="643"/>
    </row>
    <row r="175" spans="14:16">
      <c r="N175" s="643"/>
      <c r="O175" s="643"/>
      <c r="P175" s="643"/>
    </row>
    <row r="176" spans="14:16">
      <c r="N176" s="643"/>
      <c r="O176" s="643"/>
      <c r="P176" s="643"/>
    </row>
    <row r="177" spans="14:16">
      <c r="N177" s="643"/>
      <c r="O177" s="643"/>
      <c r="P177" s="643"/>
    </row>
    <row r="178" spans="14:16">
      <c r="N178" s="643"/>
      <c r="O178" s="643"/>
      <c r="P178" s="643"/>
    </row>
    <row r="179" spans="14:16">
      <c r="N179" s="643"/>
      <c r="O179" s="643"/>
      <c r="P179" s="643"/>
    </row>
    <row r="180" spans="14:16">
      <c r="N180" s="643"/>
      <c r="O180" s="643"/>
      <c r="P180" s="643"/>
    </row>
    <row r="181" spans="14:16">
      <c r="N181" s="643"/>
      <c r="O181" s="643"/>
      <c r="P181" s="643"/>
    </row>
    <row r="182" spans="14:16">
      <c r="N182" s="643"/>
      <c r="O182" s="643"/>
      <c r="P182" s="643"/>
    </row>
    <row r="183" spans="14:16">
      <c r="N183" s="643"/>
      <c r="O183" s="643"/>
      <c r="P183" s="643"/>
    </row>
    <row r="184" spans="14:16">
      <c r="N184" s="643"/>
      <c r="O184" s="643"/>
      <c r="P184" s="643"/>
    </row>
    <row r="185" spans="14:16">
      <c r="N185" s="643"/>
      <c r="O185" s="643"/>
      <c r="P185" s="643"/>
    </row>
    <row r="186" spans="14:16">
      <c r="N186" s="643"/>
      <c r="O186" s="643"/>
      <c r="P186" s="643"/>
    </row>
    <row r="187" spans="14:16">
      <c r="N187" s="643"/>
      <c r="O187" s="643"/>
      <c r="P187" s="643"/>
    </row>
    <row r="188" spans="14:16">
      <c r="N188" s="643"/>
      <c r="O188" s="643"/>
      <c r="P188" s="643"/>
    </row>
    <row r="189" spans="14:16">
      <c r="N189" s="643"/>
      <c r="O189" s="643"/>
      <c r="P189" s="643"/>
    </row>
    <row r="190" spans="14:16">
      <c r="N190" s="643"/>
      <c r="O190" s="643"/>
      <c r="P190" s="643"/>
    </row>
    <row r="191" spans="14:16">
      <c r="N191" s="643"/>
      <c r="O191" s="643"/>
      <c r="P191" s="643"/>
    </row>
    <row r="192" spans="14:16">
      <c r="N192" s="643"/>
      <c r="O192" s="643"/>
      <c r="P192" s="643"/>
    </row>
    <row r="193" spans="14:16">
      <c r="N193" s="643"/>
      <c r="O193" s="643"/>
      <c r="P193" s="643"/>
    </row>
    <row r="194" spans="14:16">
      <c r="N194" s="643"/>
      <c r="O194" s="643"/>
      <c r="P194" s="643"/>
    </row>
    <row r="195" spans="14:16">
      <c r="N195" s="643"/>
      <c r="O195" s="643"/>
      <c r="P195" s="643"/>
    </row>
    <row r="196" spans="14:16">
      <c r="N196" s="643"/>
      <c r="O196" s="643"/>
      <c r="P196" s="643"/>
    </row>
    <row r="197" spans="14:16">
      <c r="N197" s="643"/>
      <c r="O197" s="643"/>
      <c r="P197" s="643"/>
    </row>
    <row r="198" spans="14:16">
      <c r="N198" s="643"/>
      <c r="O198" s="643"/>
      <c r="P198" s="643"/>
    </row>
    <row r="199" spans="14:16">
      <c r="N199" s="643"/>
      <c r="O199" s="643"/>
      <c r="P199" s="643"/>
    </row>
    <row r="200" spans="14:16">
      <c r="N200" s="643"/>
      <c r="O200" s="643"/>
      <c r="P200" s="643"/>
    </row>
    <row r="201" spans="14:16">
      <c r="N201" s="643"/>
      <c r="O201" s="643"/>
      <c r="P201" s="643"/>
    </row>
    <row r="202" spans="14:16">
      <c r="N202" s="643"/>
      <c r="O202" s="643"/>
      <c r="P202" s="643"/>
    </row>
    <row r="203" spans="14:16">
      <c r="N203" s="643"/>
      <c r="O203" s="643"/>
      <c r="P203" s="643"/>
    </row>
    <row r="204" spans="14:16">
      <c r="N204" s="643"/>
      <c r="O204" s="643"/>
      <c r="P204" s="643"/>
    </row>
    <row r="205" spans="14:16">
      <c r="N205" s="643"/>
      <c r="O205" s="643"/>
      <c r="P205" s="643"/>
    </row>
    <row r="206" spans="14:16">
      <c r="N206" s="643"/>
      <c r="O206" s="643"/>
      <c r="P206" s="643"/>
    </row>
    <row r="207" spans="14:16">
      <c r="N207" s="643"/>
      <c r="O207" s="643"/>
      <c r="P207" s="643"/>
    </row>
    <row r="208" spans="14:16">
      <c r="N208" s="643"/>
      <c r="O208" s="643"/>
      <c r="P208" s="643"/>
    </row>
    <row r="209" spans="14:16">
      <c r="N209" s="643"/>
      <c r="O209" s="643"/>
      <c r="P209" s="643"/>
    </row>
    <row r="210" spans="14:16">
      <c r="N210" s="643"/>
      <c r="O210" s="643"/>
      <c r="P210" s="643"/>
    </row>
    <row r="211" spans="14:16">
      <c r="N211" s="643"/>
      <c r="O211" s="643"/>
      <c r="P211" s="643"/>
    </row>
    <row r="212" spans="14:16">
      <c r="N212" s="643"/>
      <c r="O212" s="643"/>
      <c r="P212" s="643"/>
    </row>
    <row r="213" spans="14:16">
      <c r="N213" s="643"/>
      <c r="O213" s="643"/>
      <c r="P213" s="643"/>
    </row>
    <row r="214" spans="14:16">
      <c r="N214" s="643"/>
      <c r="O214" s="643"/>
      <c r="P214" s="643"/>
    </row>
    <row r="215" spans="14:16">
      <c r="N215" s="643"/>
      <c r="O215" s="643"/>
      <c r="P215" s="643"/>
    </row>
    <row r="216" spans="14:16">
      <c r="N216" s="643"/>
      <c r="O216" s="643"/>
      <c r="P216" s="643"/>
    </row>
    <row r="217" spans="14:16">
      <c r="N217" s="643"/>
      <c r="O217" s="643"/>
      <c r="P217" s="643"/>
    </row>
    <row r="218" spans="14:16">
      <c r="N218" s="643"/>
      <c r="O218" s="643"/>
      <c r="P218" s="643"/>
    </row>
    <row r="219" spans="14:16">
      <c r="N219" s="643"/>
      <c r="O219" s="643"/>
      <c r="P219" s="643"/>
    </row>
    <row r="220" spans="14:16">
      <c r="N220" s="643"/>
      <c r="O220" s="643"/>
      <c r="P220" s="643"/>
    </row>
    <row r="221" spans="14:16">
      <c r="N221" s="643"/>
      <c r="O221" s="643"/>
      <c r="P221" s="643"/>
    </row>
    <row r="222" spans="14:16">
      <c r="N222" s="643"/>
      <c r="O222" s="643"/>
      <c r="P222" s="643"/>
    </row>
    <row r="223" spans="14:16">
      <c r="N223" s="643"/>
      <c r="O223" s="643"/>
      <c r="P223" s="643"/>
    </row>
    <row r="224" spans="14:16">
      <c r="N224" s="643"/>
      <c r="O224" s="643"/>
      <c r="P224" s="643"/>
    </row>
    <row r="225" spans="14:16">
      <c r="N225" s="643"/>
      <c r="O225" s="643"/>
      <c r="P225" s="643"/>
    </row>
    <row r="226" spans="14:16">
      <c r="N226" s="643"/>
      <c r="O226" s="643"/>
      <c r="P226" s="643"/>
    </row>
    <row r="227" spans="14:16">
      <c r="N227" s="643"/>
      <c r="O227" s="643"/>
      <c r="P227" s="643"/>
    </row>
    <row r="228" spans="14:16">
      <c r="N228" s="643"/>
      <c r="O228" s="643"/>
      <c r="P228" s="643"/>
    </row>
    <row r="229" spans="14:16">
      <c r="N229" s="643"/>
      <c r="O229" s="643"/>
      <c r="P229" s="643"/>
    </row>
    <row r="230" spans="14:16">
      <c r="N230" s="643"/>
      <c r="O230" s="643"/>
      <c r="P230" s="643"/>
    </row>
    <row r="231" spans="14:16">
      <c r="N231" s="643"/>
      <c r="O231" s="643"/>
      <c r="P231" s="643"/>
    </row>
    <row r="232" spans="14:16">
      <c r="N232" s="643"/>
      <c r="O232" s="643"/>
      <c r="P232" s="643"/>
    </row>
    <row r="233" spans="14:16">
      <c r="N233" s="643"/>
      <c r="O233" s="643"/>
      <c r="P233" s="643"/>
    </row>
    <row r="234" spans="14:16">
      <c r="N234" s="643"/>
      <c r="O234" s="643"/>
      <c r="P234" s="643"/>
    </row>
    <row r="235" spans="14:16">
      <c r="N235" s="643"/>
      <c r="O235" s="643"/>
      <c r="P235" s="643"/>
    </row>
    <row r="236" spans="14:16">
      <c r="N236" s="643"/>
      <c r="O236" s="643"/>
      <c r="P236" s="643"/>
    </row>
    <row r="237" spans="14:16">
      <c r="N237" s="643"/>
      <c r="O237" s="643"/>
      <c r="P237" s="643"/>
    </row>
    <row r="238" spans="14:16">
      <c r="N238" s="643"/>
      <c r="O238" s="643"/>
      <c r="P238" s="643"/>
    </row>
    <row r="239" spans="14:16">
      <c r="N239" s="643"/>
      <c r="O239" s="643"/>
      <c r="P239" s="643"/>
    </row>
    <row r="240" spans="14:16">
      <c r="N240" s="643"/>
      <c r="O240" s="643"/>
      <c r="P240" s="643"/>
    </row>
    <row r="241" spans="14:16">
      <c r="N241" s="643"/>
      <c r="O241" s="643"/>
      <c r="P241" s="643"/>
    </row>
    <row r="242" spans="14:16">
      <c r="N242" s="643"/>
      <c r="O242" s="643"/>
      <c r="P242" s="643"/>
    </row>
    <row r="243" spans="14:16">
      <c r="N243" s="643"/>
      <c r="O243" s="643"/>
      <c r="P243" s="643"/>
    </row>
    <row r="244" spans="14:16">
      <c r="N244" s="643"/>
      <c r="O244" s="643"/>
      <c r="P244" s="643"/>
    </row>
    <row r="245" spans="14:16">
      <c r="N245" s="643"/>
      <c r="O245" s="643"/>
      <c r="P245" s="643"/>
    </row>
    <row r="246" spans="14:16">
      <c r="N246" s="643"/>
      <c r="O246" s="643"/>
      <c r="P246" s="643"/>
    </row>
    <row r="247" spans="14:16">
      <c r="N247" s="643"/>
      <c r="O247" s="643"/>
      <c r="P247" s="643"/>
    </row>
    <row r="248" spans="14:16">
      <c r="N248" s="643"/>
      <c r="O248" s="643"/>
      <c r="P248" s="643"/>
    </row>
    <row r="249" spans="14:16">
      <c r="N249" s="643"/>
      <c r="O249" s="643"/>
      <c r="P249" s="643"/>
    </row>
    <row r="250" spans="14:16">
      <c r="N250" s="643"/>
      <c r="O250" s="643"/>
      <c r="P250" s="643"/>
    </row>
    <row r="251" spans="14:16">
      <c r="N251" s="643"/>
      <c r="O251" s="643"/>
      <c r="P251" s="643"/>
    </row>
    <row r="252" spans="14:16">
      <c r="N252" s="643"/>
      <c r="O252" s="643"/>
      <c r="P252" s="643"/>
    </row>
    <row r="253" spans="14:16">
      <c r="N253" s="643"/>
      <c r="O253" s="643"/>
      <c r="P253" s="643"/>
    </row>
    <row r="254" spans="14:16">
      <c r="N254" s="643"/>
      <c r="O254" s="643"/>
      <c r="P254" s="643"/>
    </row>
    <row r="255" spans="14:16">
      <c r="N255" s="643"/>
      <c r="O255" s="643"/>
      <c r="P255" s="643"/>
    </row>
    <row r="256" spans="14:16">
      <c r="N256" s="643"/>
      <c r="O256" s="643"/>
      <c r="P256" s="643"/>
    </row>
    <row r="257" spans="14:16">
      <c r="N257" s="643"/>
      <c r="O257" s="643"/>
      <c r="P257" s="643"/>
    </row>
    <row r="258" spans="14:16">
      <c r="N258" s="643"/>
      <c r="O258" s="643"/>
      <c r="P258" s="643"/>
    </row>
    <row r="259" spans="14:16">
      <c r="N259" s="643"/>
      <c r="O259" s="643"/>
      <c r="P259" s="643"/>
    </row>
    <row r="260" spans="14:16">
      <c r="N260" s="643"/>
      <c r="O260" s="643"/>
      <c r="P260" s="643"/>
    </row>
    <row r="261" spans="14:16">
      <c r="N261" s="643"/>
      <c r="O261" s="643"/>
      <c r="P261" s="643"/>
    </row>
    <row r="262" spans="14:16">
      <c r="N262" s="643"/>
      <c r="O262" s="643"/>
      <c r="P262" s="643"/>
    </row>
    <row r="263" spans="14:16">
      <c r="N263" s="643"/>
      <c r="O263" s="643"/>
      <c r="P263" s="643"/>
    </row>
    <row r="264" spans="14:16">
      <c r="N264" s="643"/>
      <c r="O264" s="643"/>
      <c r="P264" s="643"/>
    </row>
    <row r="265" spans="14:16">
      <c r="N265" s="643"/>
      <c r="O265" s="643"/>
      <c r="P265" s="643"/>
    </row>
    <row r="266" spans="14:16">
      <c r="N266" s="643"/>
      <c r="O266" s="643"/>
      <c r="P266" s="643"/>
    </row>
    <row r="267" spans="14:16">
      <c r="N267" s="643"/>
      <c r="O267" s="643"/>
      <c r="P267" s="643"/>
    </row>
    <row r="268" spans="14:16">
      <c r="N268" s="643"/>
      <c r="O268" s="643"/>
      <c r="P268" s="643"/>
    </row>
    <row r="269" spans="14:16">
      <c r="N269" s="643"/>
      <c r="O269" s="643"/>
      <c r="P269" s="643"/>
    </row>
    <row r="270" spans="14:16">
      <c r="N270" s="643"/>
      <c r="O270" s="643"/>
      <c r="P270" s="643"/>
    </row>
    <row r="271" spans="14:16">
      <c r="N271" s="643"/>
      <c r="O271" s="643"/>
      <c r="P271" s="643"/>
    </row>
    <row r="272" spans="14:16">
      <c r="N272" s="643"/>
      <c r="O272" s="643"/>
      <c r="P272" s="643"/>
    </row>
    <row r="273" spans="14:16">
      <c r="N273" s="643"/>
      <c r="O273" s="643"/>
      <c r="P273" s="643"/>
    </row>
    <row r="274" spans="14:16">
      <c r="N274" s="643"/>
      <c r="O274" s="643"/>
      <c r="P274" s="643"/>
    </row>
    <row r="275" spans="14:16">
      <c r="N275" s="643"/>
      <c r="O275" s="643"/>
      <c r="P275" s="643"/>
    </row>
    <row r="276" spans="14:16">
      <c r="N276" s="643"/>
      <c r="O276" s="643"/>
      <c r="P276" s="643"/>
    </row>
    <row r="277" spans="14:16">
      <c r="N277" s="643"/>
      <c r="O277" s="643"/>
      <c r="P277" s="643"/>
    </row>
    <row r="278" spans="14:16">
      <c r="N278" s="643"/>
      <c r="O278" s="643"/>
      <c r="P278" s="643"/>
    </row>
    <row r="279" spans="14:16">
      <c r="N279" s="643"/>
      <c r="O279" s="643"/>
      <c r="P279" s="643"/>
    </row>
    <row r="280" spans="14:16">
      <c r="N280" s="643"/>
      <c r="O280" s="643"/>
      <c r="P280" s="643"/>
    </row>
    <row r="281" spans="14:16">
      <c r="N281" s="643"/>
      <c r="O281" s="643"/>
      <c r="P281" s="643"/>
    </row>
    <row r="282" spans="14:16">
      <c r="N282" s="643"/>
      <c r="O282" s="643"/>
      <c r="P282" s="643"/>
    </row>
    <row r="283" spans="14:16">
      <c r="N283" s="643"/>
      <c r="O283" s="643"/>
      <c r="P283" s="643"/>
    </row>
    <row r="284" spans="14:16">
      <c r="N284" s="643"/>
      <c r="O284" s="643"/>
      <c r="P284" s="643"/>
    </row>
    <row r="285" spans="14:16">
      <c r="N285" s="643"/>
      <c r="O285" s="643"/>
      <c r="P285" s="643"/>
    </row>
    <row r="286" spans="14:16">
      <c r="N286" s="643"/>
      <c r="O286" s="643"/>
      <c r="P286" s="643"/>
    </row>
    <row r="287" spans="14:16">
      <c r="N287" s="643"/>
      <c r="O287" s="643"/>
      <c r="P287" s="643"/>
    </row>
    <row r="288" spans="14:16">
      <c r="N288" s="643"/>
      <c r="O288" s="643"/>
      <c r="P288" s="643"/>
    </row>
    <row r="289" spans="14:16">
      <c r="N289" s="643"/>
      <c r="O289" s="643"/>
      <c r="P289" s="643"/>
    </row>
    <row r="290" spans="14:16">
      <c r="N290" s="643"/>
      <c r="O290" s="643"/>
      <c r="P290" s="643"/>
    </row>
    <row r="291" spans="14:16">
      <c r="N291" s="643"/>
      <c r="O291" s="643"/>
      <c r="P291" s="643"/>
    </row>
    <row r="292" spans="14:16">
      <c r="N292" s="643"/>
      <c r="O292" s="643"/>
      <c r="P292" s="643"/>
    </row>
    <row r="293" spans="14:16">
      <c r="N293" s="643"/>
      <c r="O293" s="643"/>
      <c r="P293" s="643"/>
    </row>
    <row r="294" spans="14:16">
      <c r="N294" s="643"/>
      <c r="O294" s="643"/>
      <c r="P294" s="643"/>
    </row>
    <row r="295" spans="14:16">
      <c r="N295" s="643"/>
      <c r="O295" s="643"/>
      <c r="P295" s="643"/>
    </row>
    <row r="296" spans="14:16">
      <c r="N296" s="643"/>
      <c r="O296" s="643"/>
      <c r="P296" s="643"/>
    </row>
    <row r="297" spans="14:16">
      <c r="N297" s="643"/>
      <c r="O297" s="643"/>
      <c r="P297" s="643"/>
    </row>
    <row r="298" spans="14:16">
      <c r="N298" s="643"/>
      <c r="O298" s="643"/>
      <c r="P298" s="643"/>
    </row>
    <row r="299" spans="14:16">
      <c r="N299" s="643"/>
      <c r="O299" s="643"/>
      <c r="P299" s="643"/>
    </row>
    <row r="300" spans="14:16">
      <c r="N300" s="643"/>
      <c r="O300" s="643"/>
      <c r="P300" s="643"/>
    </row>
    <row r="301" spans="14:16">
      <c r="N301" s="643"/>
      <c r="O301" s="643"/>
      <c r="P301" s="643"/>
    </row>
    <row r="302" spans="14:16">
      <c r="N302" s="643"/>
      <c r="O302" s="643"/>
      <c r="P302" s="643"/>
    </row>
    <row r="303" spans="14:16">
      <c r="N303" s="643"/>
      <c r="O303" s="643"/>
      <c r="P303" s="643"/>
    </row>
    <row r="304" spans="14:16">
      <c r="N304" s="643"/>
      <c r="O304" s="643"/>
      <c r="P304" s="643"/>
    </row>
    <row r="305" spans="14:16">
      <c r="N305" s="643"/>
      <c r="O305" s="643"/>
      <c r="P305" s="643"/>
    </row>
    <row r="306" spans="14:16">
      <c r="N306" s="643"/>
      <c r="O306" s="643"/>
      <c r="P306" s="643"/>
    </row>
    <row r="307" spans="14:16">
      <c r="N307" s="643"/>
      <c r="O307" s="643"/>
      <c r="P307" s="643"/>
    </row>
    <row r="308" spans="14:16">
      <c r="N308" s="643"/>
      <c r="O308" s="643"/>
      <c r="P308" s="643"/>
    </row>
    <row r="309" spans="14:16">
      <c r="N309" s="643"/>
      <c r="O309" s="643"/>
      <c r="P309" s="643"/>
    </row>
    <row r="310" spans="14:16">
      <c r="N310" s="643"/>
      <c r="O310" s="643"/>
      <c r="P310" s="643"/>
    </row>
    <row r="311" spans="14:16">
      <c r="N311" s="643"/>
      <c r="O311" s="643"/>
      <c r="P311" s="643"/>
    </row>
    <row r="312" spans="14:16">
      <c r="N312" s="643"/>
      <c r="O312" s="643"/>
      <c r="P312" s="643"/>
    </row>
    <row r="313" spans="14:16">
      <c r="N313" s="643"/>
      <c r="O313" s="643"/>
      <c r="P313" s="643"/>
    </row>
    <row r="314" spans="14:16">
      <c r="N314" s="643"/>
      <c r="O314" s="643"/>
      <c r="P314" s="643"/>
    </row>
    <row r="315" spans="14:16">
      <c r="N315" s="643"/>
      <c r="O315" s="643"/>
      <c r="P315" s="643"/>
    </row>
    <row r="316" spans="14:16">
      <c r="N316" s="643"/>
      <c r="O316" s="643"/>
      <c r="P316" s="643"/>
    </row>
    <row r="317" spans="14:16">
      <c r="N317" s="643"/>
      <c r="O317" s="643"/>
      <c r="P317" s="643"/>
    </row>
    <row r="318" spans="14:16">
      <c r="N318" s="643"/>
      <c r="O318" s="643"/>
      <c r="P318" s="643"/>
    </row>
    <row r="319" spans="14:16">
      <c r="N319" s="643"/>
      <c r="O319" s="643"/>
      <c r="P319" s="643"/>
    </row>
    <row r="320" spans="14:16">
      <c r="N320" s="643"/>
      <c r="O320" s="643"/>
      <c r="P320" s="643"/>
    </row>
    <row r="321" spans="14:16">
      <c r="N321" s="643"/>
      <c r="O321" s="643"/>
      <c r="P321" s="643"/>
    </row>
    <row r="322" spans="14:16">
      <c r="N322" s="643"/>
      <c r="O322" s="643"/>
      <c r="P322" s="643"/>
    </row>
    <row r="323" spans="14:16">
      <c r="N323" s="643"/>
      <c r="O323" s="643"/>
      <c r="P323" s="643"/>
    </row>
    <row r="324" spans="14:16">
      <c r="N324" s="643"/>
      <c r="O324" s="643"/>
      <c r="P324" s="643"/>
    </row>
    <row r="325" spans="14:16">
      <c r="N325" s="643"/>
      <c r="O325" s="643"/>
      <c r="P325" s="643"/>
    </row>
    <row r="326" spans="14:16">
      <c r="N326" s="643"/>
      <c r="O326" s="643"/>
      <c r="P326" s="643"/>
    </row>
    <row r="327" spans="14:16">
      <c r="N327" s="643"/>
      <c r="O327" s="643"/>
      <c r="P327" s="643"/>
    </row>
    <row r="328" spans="14:16">
      <c r="N328" s="643"/>
      <c r="O328" s="643"/>
      <c r="P328" s="643"/>
    </row>
    <row r="329" spans="14:16">
      <c r="N329" s="643"/>
      <c r="O329" s="643"/>
      <c r="P329" s="643"/>
    </row>
    <row r="330" spans="14:16">
      <c r="N330" s="643"/>
      <c r="O330" s="643"/>
      <c r="P330" s="643"/>
    </row>
    <row r="331" spans="14:16">
      <c r="N331" s="643"/>
      <c r="O331" s="643"/>
      <c r="P331" s="643"/>
    </row>
    <row r="332" spans="14:16">
      <c r="N332" s="643"/>
      <c r="O332" s="643"/>
      <c r="P332" s="643"/>
    </row>
    <row r="333" spans="14:16">
      <c r="N333" s="643"/>
      <c r="O333" s="643"/>
      <c r="P333" s="643"/>
    </row>
    <row r="334" spans="14:16">
      <c r="N334" s="643"/>
      <c r="O334" s="643"/>
      <c r="P334" s="643"/>
    </row>
    <row r="335" spans="14:16">
      <c r="N335" s="643"/>
      <c r="O335" s="643"/>
      <c r="P335" s="643"/>
    </row>
    <row r="336" spans="14:16">
      <c r="N336" s="643"/>
      <c r="O336" s="643"/>
      <c r="P336" s="643"/>
    </row>
    <row r="337" spans="14:16">
      <c r="N337" s="643"/>
      <c r="O337" s="643"/>
      <c r="P337" s="643"/>
    </row>
    <row r="338" spans="14:16">
      <c r="N338" s="643"/>
      <c r="O338" s="643"/>
      <c r="P338" s="643"/>
    </row>
    <row r="339" spans="14:16">
      <c r="N339" s="643"/>
      <c r="O339" s="643"/>
      <c r="P339" s="643"/>
    </row>
    <row r="340" spans="14:16">
      <c r="N340" s="643"/>
      <c r="O340" s="643"/>
      <c r="P340" s="643"/>
    </row>
    <row r="341" spans="14:16">
      <c r="N341" s="643"/>
      <c r="O341" s="643"/>
      <c r="P341" s="643"/>
    </row>
    <row r="342" spans="14:16">
      <c r="N342" s="643"/>
      <c r="O342" s="643"/>
      <c r="P342" s="643"/>
    </row>
    <row r="343" spans="14:16">
      <c r="N343" s="643"/>
      <c r="O343" s="643"/>
      <c r="P343" s="643"/>
    </row>
    <row r="344" spans="14:16">
      <c r="N344" s="643"/>
      <c r="O344" s="643"/>
      <c r="P344" s="643"/>
    </row>
    <row r="345" spans="14:16">
      <c r="N345" s="643"/>
      <c r="O345" s="643"/>
      <c r="P345" s="643"/>
    </row>
    <row r="346" spans="14:16">
      <c r="N346" s="643"/>
      <c r="O346" s="643"/>
      <c r="P346" s="643"/>
    </row>
    <row r="347" spans="14:16">
      <c r="N347" s="643"/>
      <c r="O347" s="643"/>
      <c r="P347" s="643"/>
    </row>
    <row r="348" spans="14:16">
      <c r="N348" s="643"/>
      <c r="O348" s="643"/>
      <c r="P348" s="643"/>
    </row>
    <row r="349" spans="14:16">
      <c r="N349" s="643"/>
      <c r="O349" s="643"/>
      <c r="P349" s="643"/>
    </row>
    <row r="350" spans="14:16">
      <c r="N350" s="643"/>
      <c r="O350" s="643"/>
      <c r="P350" s="643"/>
    </row>
    <row r="351" spans="14:16">
      <c r="N351" s="643"/>
      <c r="O351" s="643"/>
      <c r="P351" s="643"/>
    </row>
    <row r="352" spans="14:16">
      <c r="N352" s="643"/>
      <c r="O352" s="643"/>
      <c r="P352" s="643"/>
    </row>
    <row r="353" spans="14:16">
      <c r="N353" s="643"/>
      <c r="O353" s="643"/>
      <c r="P353" s="643"/>
    </row>
    <row r="354" spans="14:16">
      <c r="N354" s="643"/>
      <c r="O354" s="643"/>
      <c r="P354" s="643"/>
    </row>
    <row r="355" spans="14:16">
      <c r="N355" s="643"/>
      <c r="O355" s="643"/>
      <c r="P355" s="643"/>
    </row>
    <row r="356" spans="14:16">
      <c r="N356" s="643"/>
      <c r="O356" s="643"/>
      <c r="P356" s="643"/>
    </row>
    <row r="357" spans="14:16">
      <c r="N357" s="643"/>
      <c r="O357" s="643"/>
      <c r="P357" s="643"/>
    </row>
    <row r="358" spans="14:16">
      <c r="N358" s="643"/>
      <c r="O358" s="643"/>
      <c r="P358" s="643"/>
    </row>
    <row r="359" spans="14:16">
      <c r="N359" s="643"/>
      <c r="O359" s="643"/>
      <c r="P359" s="643"/>
    </row>
    <row r="360" spans="14:16">
      <c r="N360" s="643"/>
      <c r="O360" s="643"/>
      <c r="P360" s="643"/>
    </row>
    <row r="361" spans="14:16">
      <c r="N361" s="643"/>
      <c r="O361" s="643"/>
      <c r="P361" s="643"/>
    </row>
    <row r="362" spans="14:16">
      <c r="N362" s="643"/>
      <c r="O362" s="643"/>
      <c r="P362" s="643"/>
    </row>
    <row r="363" spans="14:16">
      <c r="N363" s="643"/>
      <c r="O363" s="643"/>
      <c r="P363" s="643"/>
    </row>
    <row r="364" spans="14:16">
      <c r="N364" s="643"/>
      <c r="O364" s="643"/>
      <c r="P364" s="643"/>
    </row>
    <row r="365" spans="14:16">
      <c r="N365" s="643"/>
      <c r="O365" s="643"/>
      <c r="P365" s="643"/>
    </row>
    <row r="366" spans="14:16">
      <c r="N366" s="643"/>
      <c r="O366" s="643"/>
      <c r="P366" s="643"/>
    </row>
    <row r="367" spans="14:16">
      <c r="N367" s="643"/>
      <c r="O367" s="643"/>
      <c r="P367" s="643"/>
    </row>
    <row r="368" spans="14:16">
      <c r="N368" s="643"/>
      <c r="O368" s="643"/>
      <c r="P368" s="643"/>
    </row>
    <row r="369" spans="14:16">
      <c r="N369" s="643"/>
      <c r="O369" s="643"/>
      <c r="P369" s="643"/>
    </row>
    <row r="370" spans="14:16">
      <c r="N370" s="643"/>
      <c r="O370" s="643"/>
      <c r="P370" s="643"/>
    </row>
    <row r="371" spans="14:16">
      <c r="N371" s="643"/>
      <c r="O371" s="643"/>
      <c r="P371" s="643"/>
    </row>
    <row r="372" spans="14:16">
      <c r="N372" s="643"/>
      <c r="O372" s="643"/>
      <c r="P372" s="643"/>
    </row>
    <row r="373" spans="14:16">
      <c r="N373" s="643"/>
      <c r="O373" s="643"/>
      <c r="P373" s="643"/>
    </row>
    <row r="374" spans="14:16">
      <c r="N374" s="643"/>
      <c r="O374" s="643"/>
      <c r="P374" s="643"/>
    </row>
    <row r="375" spans="14:16">
      <c r="N375" s="643"/>
      <c r="O375" s="643"/>
      <c r="P375" s="643"/>
    </row>
    <row r="376" spans="14:16">
      <c r="N376" s="643"/>
      <c r="O376" s="643"/>
      <c r="P376" s="643"/>
    </row>
    <row r="377" spans="14:16">
      <c r="N377" s="643"/>
      <c r="O377" s="643"/>
      <c r="P377" s="643"/>
    </row>
    <row r="378" spans="14:16">
      <c r="N378" s="643"/>
      <c r="O378" s="643"/>
      <c r="P378" s="643"/>
    </row>
    <row r="379" spans="14:16">
      <c r="N379" s="643"/>
      <c r="O379" s="643"/>
      <c r="P379" s="643"/>
    </row>
    <row r="380" spans="14:16">
      <c r="N380" s="643"/>
      <c r="O380" s="643"/>
      <c r="P380" s="643"/>
    </row>
    <row r="381" spans="14:16">
      <c r="N381" s="643"/>
      <c r="O381" s="643"/>
      <c r="P381" s="643"/>
    </row>
    <row r="382" spans="14:16">
      <c r="N382" s="643"/>
      <c r="O382" s="643"/>
      <c r="P382" s="643"/>
    </row>
    <row r="383" spans="14:16">
      <c r="N383" s="643"/>
      <c r="O383" s="643"/>
      <c r="P383" s="643"/>
    </row>
    <row r="384" spans="14:16">
      <c r="N384" s="643"/>
      <c r="O384" s="643"/>
      <c r="P384" s="643"/>
    </row>
    <row r="385" spans="14:16">
      <c r="N385" s="643"/>
      <c r="O385" s="643"/>
      <c r="P385" s="643"/>
    </row>
    <row r="386" spans="14:16">
      <c r="N386" s="643"/>
      <c r="O386" s="643"/>
      <c r="P386" s="643"/>
    </row>
    <row r="387" spans="14:16">
      <c r="N387" s="643"/>
      <c r="O387" s="643"/>
      <c r="P387" s="643"/>
    </row>
    <row r="388" spans="14:16">
      <c r="N388" s="643"/>
      <c r="O388" s="643"/>
      <c r="P388" s="643"/>
    </row>
    <row r="389" spans="14:16">
      <c r="N389" s="643"/>
      <c r="O389" s="643"/>
      <c r="P389" s="643"/>
    </row>
    <row r="390" spans="14:16">
      <c r="N390" s="643"/>
      <c r="O390" s="643"/>
      <c r="P390" s="643"/>
    </row>
    <row r="391" spans="14:16">
      <c r="N391" s="643"/>
      <c r="O391" s="643"/>
      <c r="P391" s="643"/>
    </row>
    <row r="392" spans="14:16">
      <c r="N392" s="643"/>
      <c r="O392" s="643"/>
      <c r="P392" s="643"/>
    </row>
    <row r="393" spans="14:16">
      <c r="N393" s="643"/>
      <c r="O393" s="643"/>
      <c r="P393" s="643"/>
    </row>
    <row r="394" spans="14:16">
      <c r="N394" s="643"/>
      <c r="O394" s="643"/>
      <c r="P394" s="643"/>
    </row>
    <row r="395" spans="14:16">
      <c r="N395" s="643"/>
      <c r="O395" s="643"/>
      <c r="P395" s="643"/>
    </row>
    <row r="396" spans="14:16">
      <c r="N396" s="643"/>
      <c r="O396" s="643"/>
      <c r="P396" s="643"/>
    </row>
    <row r="397" spans="14:16">
      <c r="N397" s="643"/>
      <c r="O397" s="643"/>
      <c r="P397" s="643"/>
    </row>
    <row r="398" spans="14:16">
      <c r="N398" s="643"/>
      <c r="O398" s="643"/>
      <c r="P398" s="643"/>
    </row>
    <row r="399" spans="14:16">
      <c r="N399" s="643"/>
      <c r="O399" s="643"/>
      <c r="P399" s="643"/>
    </row>
    <row r="400" spans="14:16">
      <c r="N400" s="643"/>
      <c r="O400" s="643"/>
      <c r="P400" s="643"/>
    </row>
    <row r="401" spans="14:16">
      <c r="N401" s="643"/>
      <c r="O401" s="643"/>
      <c r="P401" s="643"/>
    </row>
    <row r="402" spans="14:16">
      <c r="N402" s="643"/>
      <c r="O402" s="643"/>
      <c r="P402" s="643"/>
    </row>
    <row r="403" spans="14:16">
      <c r="N403" s="643"/>
      <c r="O403" s="643"/>
      <c r="P403" s="643"/>
    </row>
    <row r="404" spans="14:16">
      <c r="N404" s="643"/>
      <c r="O404" s="643"/>
      <c r="P404" s="643"/>
    </row>
    <row r="405" spans="14:16">
      <c r="N405" s="643"/>
      <c r="O405" s="643"/>
      <c r="P405" s="643"/>
    </row>
    <row r="406" spans="14:16">
      <c r="N406" s="643"/>
      <c r="O406" s="643"/>
      <c r="P406" s="643"/>
    </row>
    <row r="407" spans="14:16">
      <c r="N407" s="643"/>
      <c r="O407" s="643"/>
      <c r="P407" s="643"/>
    </row>
    <row r="408" spans="14:16">
      <c r="N408" s="643"/>
      <c r="O408" s="643"/>
      <c r="P408" s="643"/>
    </row>
    <row r="409" spans="14:16">
      <c r="N409" s="643"/>
      <c r="O409" s="643"/>
      <c r="P409" s="643"/>
    </row>
    <row r="410" spans="14:16">
      <c r="N410" s="643"/>
      <c r="O410" s="643"/>
      <c r="P410" s="643"/>
    </row>
    <row r="411" spans="14:16">
      <c r="N411" s="643"/>
      <c r="O411" s="643"/>
      <c r="P411" s="643"/>
    </row>
    <row r="412" spans="14:16">
      <c r="N412" s="643"/>
      <c r="O412" s="643"/>
      <c r="P412" s="643"/>
    </row>
    <row r="413" spans="14:16">
      <c r="N413" s="643"/>
      <c r="O413" s="643"/>
      <c r="P413" s="643"/>
    </row>
    <row r="414" spans="14:16">
      <c r="N414" s="643"/>
      <c r="O414" s="643"/>
      <c r="P414" s="643"/>
    </row>
    <row r="415" spans="14:16">
      <c r="N415" s="643"/>
      <c r="O415" s="643"/>
      <c r="P415" s="643"/>
    </row>
    <row r="416" spans="14:16">
      <c r="N416" s="643"/>
      <c r="O416" s="643"/>
      <c r="P416" s="643"/>
    </row>
    <row r="417" spans="14:16">
      <c r="N417" s="643"/>
      <c r="O417" s="643"/>
      <c r="P417" s="643"/>
    </row>
    <row r="418" spans="14:16">
      <c r="N418" s="643"/>
      <c r="O418" s="643"/>
      <c r="P418" s="643"/>
    </row>
    <row r="419" spans="14:16">
      <c r="N419" s="643"/>
      <c r="O419" s="643"/>
      <c r="P419" s="643"/>
    </row>
    <row r="420" spans="14:16">
      <c r="N420" s="643"/>
      <c r="O420" s="643"/>
      <c r="P420" s="643"/>
    </row>
    <row r="421" spans="14:16">
      <c r="N421" s="643"/>
      <c r="O421" s="643"/>
      <c r="P421" s="643"/>
    </row>
    <row r="422" spans="14:16">
      <c r="N422" s="643"/>
      <c r="O422" s="643"/>
      <c r="P422" s="643"/>
    </row>
    <row r="423" spans="14:16">
      <c r="N423" s="643"/>
      <c r="O423" s="643"/>
      <c r="P423" s="643"/>
    </row>
    <row r="424" spans="14:16">
      <c r="N424" s="643"/>
      <c r="O424" s="643"/>
      <c r="P424" s="643"/>
    </row>
    <row r="425" spans="14:16">
      <c r="N425" s="643"/>
      <c r="O425" s="643"/>
      <c r="P425" s="643"/>
    </row>
    <row r="426" spans="14:16">
      <c r="N426" s="643"/>
      <c r="O426" s="643"/>
      <c r="P426" s="643"/>
    </row>
    <row r="427" spans="14:16">
      <c r="N427" s="643"/>
      <c r="O427" s="643"/>
      <c r="P427" s="643"/>
    </row>
    <row r="428" spans="14:16">
      <c r="N428" s="643"/>
      <c r="O428" s="643"/>
      <c r="P428" s="643"/>
    </row>
    <row r="429" spans="14:16">
      <c r="N429" s="643"/>
      <c r="O429" s="643"/>
      <c r="P429" s="643"/>
    </row>
    <row r="430" spans="14:16">
      <c r="N430" s="643"/>
      <c r="O430" s="643"/>
      <c r="P430" s="643"/>
    </row>
    <row r="431" spans="14:16">
      <c r="N431" s="643"/>
      <c r="O431" s="643"/>
      <c r="P431" s="643"/>
    </row>
    <row r="432" spans="14:16">
      <c r="N432" s="643"/>
      <c r="O432" s="643"/>
      <c r="P432" s="643"/>
    </row>
    <row r="433" spans="14:16">
      <c r="N433" s="643"/>
      <c r="O433" s="643"/>
      <c r="P433" s="643"/>
    </row>
    <row r="434" spans="14:16">
      <c r="N434" s="643"/>
      <c r="O434" s="643"/>
      <c r="P434" s="643"/>
    </row>
    <row r="435" spans="14:16">
      <c r="N435" s="643"/>
      <c r="O435" s="643"/>
      <c r="P435" s="643"/>
    </row>
    <row r="436" spans="14:16">
      <c r="N436" s="643"/>
      <c r="O436" s="643"/>
      <c r="P436" s="643"/>
    </row>
    <row r="437" spans="14:16">
      <c r="N437" s="643"/>
      <c r="O437" s="643"/>
      <c r="P437" s="643"/>
    </row>
    <row r="438" spans="14:16">
      <c r="N438" s="643"/>
      <c r="O438" s="643"/>
      <c r="P438" s="643"/>
    </row>
    <row r="439" spans="14:16">
      <c r="N439" s="643"/>
      <c r="O439" s="643"/>
      <c r="P439" s="643"/>
    </row>
    <row r="440" spans="14:16">
      <c r="N440" s="643"/>
      <c r="O440" s="643"/>
      <c r="P440" s="643"/>
    </row>
    <row r="441" spans="14:16">
      <c r="N441" s="643"/>
      <c r="O441" s="643"/>
      <c r="P441" s="643"/>
    </row>
    <row r="442" spans="14:16">
      <c r="N442" s="643"/>
      <c r="O442" s="643"/>
      <c r="P442" s="643"/>
    </row>
    <row r="443" spans="14:16">
      <c r="N443" s="643"/>
      <c r="O443" s="643"/>
      <c r="P443" s="643"/>
    </row>
    <row r="444" spans="14:16">
      <c r="N444" s="643"/>
      <c r="O444" s="643"/>
      <c r="P444" s="643"/>
    </row>
    <row r="445" spans="14:16">
      <c r="N445" s="643"/>
      <c r="O445" s="643"/>
      <c r="P445" s="643"/>
    </row>
    <row r="446" spans="14:16">
      <c r="N446" s="643"/>
      <c r="O446" s="643"/>
      <c r="P446" s="643"/>
    </row>
    <row r="447" spans="14:16">
      <c r="N447" s="643"/>
      <c r="O447" s="643"/>
      <c r="P447" s="643"/>
    </row>
    <row r="448" spans="14:16">
      <c r="N448" s="643"/>
      <c r="O448" s="643"/>
      <c r="P448" s="643"/>
    </row>
    <row r="449" spans="14:16">
      <c r="N449" s="643"/>
      <c r="O449" s="643"/>
      <c r="P449" s="643"/>
    </row>
    <row r="450" spans="14:16">
      <c r="N450" s="643"/>
      <c r="O450" s="643"/>
      <c r="P450" s="643"/>
    </row>
    <row r="451" spans="14:16">
      <c r="N451" s="643"/>
      <c r="O451" s="643"/>
      <c r="P451" s="643"/>
    </row>
    <row r="452" spans="14:16">
      <c r="N452" s="643"/>
      <c r="O452" s="643"/>
      <c r="P452" s="643"/>
    </row>
    <row r="453" spans="14:16">
      <c r="N453" s="643"/>
      <c r="O453" s="643"/>
      <c r="P453" s="643"/>
    </row>
    <row r="454" spans="14:16">
      <c r="N454" s="643"/>
      <c r="O454" s="643"/>
      <c r="P454" s="643"/>
    </row>
    <row r="455" spans="14:16">
      <c r="N455" s="643"/>
      <c r="O455" s="643"/>
      <c r="P455" s="643"/>
    </row>
    <row r="456" spans="14:16">
      <c r="N456" s="643"/>
      <c r="O456" s="643"/>
      <c r="P456" s="643"/>
    </row>
    <row r="457" spans="14:16">
      <c r="N457" s="643"/>
      <c r="O457" s="643"/>
      <c r="P457" s="643"/>
    </row>
    <row r="458" spans="14:16">
      <c r="N458" s="643"/>
      <c r="O458" s="643"/>
      <c r="P458" s="643"/>
    </row>
    <row r="459" spans="14:16">
      <c r="N459" s="643"/>
      <c r="O459" s="643"/>
      <c r="P459" s="643"/>
    </row>
    <row r="460" spans="14:16">
      <c r="N460" s="643"/>
      <c r="O460" s="643"/>
      <c r="P460" s="643"/>
    </row>
    <row r="461" spans="14:16">
      <c r="N461" s="643"/>
      <c r="O461" s="643"/>
      <c r="P461" s="643"/>
    </row>
    <row r="462" spans="14:16">
      <c r="N462" s="643"/>
      <c r="O462" s="643"/>
      <c r="P462" s="643"/>
    </row>
    <row r="463" spans="14:16">
      <c r="N463" s="643"/>
      <c r="O463" s="643"/>
      <c r="P463" s="643"/>
    </row>
    <row r="464" spans="14:16">
      <c r="N464" s="643"/>
      <c r="O464" s="643"/>
      <c r="P464" s="643"/>
    </row>
    <row r="465" spans="14:16">
      <c r="N465" s="643"/>
      <c r="O465" s="643"/>
      <c r="P465" s="643"/>
    </row>
    <row r="466" spans="14:16">
      <c r="N466" s="643"/>
      <c r="O466" s="643"/>
      <c r="P466" s="643"/>
    </row>
    <row r="467" spans="14:16">
      <c r="N467" s="643"/>
      <c r="O467" s="643"/>
      <c r="P467" s="643"/>
    </row>
    <row r="468" spans="14:16">
      <c r="N468" s="643"/>
      <c r="O468" s="643"/>
      <c r="P468" s="643"/>
    </row>
    <row r="469" spans="14:16">
      <c r="N469" s="643"/>
      <c r="O469" s="643"/>
      <c r="P469" s="643"/>
    </row>
    <row r="470" spans="14:16">
      <c r="N470" s="643"/>
      <c r="O470" s="643"/>
      <c r="P470" s="643"/>
    </row>
    <row r="471" spans="14:16">
      <c r="N471" s="643"/>
      <c r="O471" s="643"/>
      <c r="P471" s="643"/>
    </row>
    <row r="472" spans="14:16">
      <c r="N472" s="643"/>
      <c r="O472" s="643"/>
      <c r="P472" s="643"/>
    </row>
    <row r="473" spans="14:16">
      <c r="N473" s="643"/>
      <c r="O473" s="643"/>
      <c r="P473" s="643"/>
    </row>
    <row r="474" spans="14:16">
      <c r="N474" s="643"/>
      <c r="O474" s="643"/>
      <c r="P474" s="643"/>
    </row>
    <row r="475" spans="14:16">
      <c r="N475" s="643"/>
      <c r="O475" s="643"/>
      <c r="P475" s="643"/>
    </row>
    <row r="476" spans="14:16">
      <c r="N476" s="643"/>
      <c r="O476" s="643"/>
      <c r="P476" s="643"/>
    </row>
    <row r="477" spans="14:16">
      <c r="N477" s="643"/>
      <c r="O477" s="643"/>
      <c r="P477" s="643"/>
    </row>
    <row r="478" spans="14:16">
      <c r="N478" s="643"/>
      <c r="O478" s="643"/>
      <c r="P478" s="643"/>
    </row>
    <row r="479" spans="14:16">
      <c r="N479" s="643"/>
      <c r="O479" s="643"/>
      <c r="P479" s="643"/>
    </row>
    <row r="480" spans="14:16">
      <c r="N480" s="643"/>
      <c r="O480" s="643"/>
      <c r="P480" s="643"/>
    </row>
    <row r="481" spans="14:16">
      <c r="N481" s="643"/>
      <c r="O481" s="643"/>
      <c r="P481" s="643"/>
    </row>
    <row r="482" spans="14:16">
      <c r="N482" s="643"/>
      <c r="O482" s="643"/>
      <c r="P482" s="643"/>
    </row>
    <row r="483" spans="14:16">
      <c r="N483" s="643"/>
      <c r="O483" s="643"/>
      <c r="P483" s="643"/>
    </row>
    <row r="484" spans="14:16">
      <c r="N484" s="643"/>
      <c r="O484" s="643"/>
      <c r="P484" s="643"/>
    </row>
    <row r="485" spans="14:16">
      <c r="N485" s="643"/>
      <c r="O485" s="643"/>
      <c r="P485" s="643"/>
    </row>
    <row r="486" spans="14:16">
      <c r="N486" s="643"/>
      <c r="O486" s="643"/>
      <c r="P486" s="643"/>
    </row>
    <row r="487" spans="14:16">
      <c r="N487" s="643"/>
      <c r="O487" s="643"/>
      <c r="P487" s="643"/>
    </row>
    <row r="488" spans="14:16">
      <c r="N488" s="643"/>
      <c r="O488" s="643"/>
      <c r="P488" s="643"/>
    </row>
    <row r="489" spans="14:16">
      <c r="N489" s="643"/>
      <c r="O489" s="643"/>
      <c r="P489" s="643"/>
    </row>
    <row r="490" spans="14:16">
      <c r="N490" s="643"/>
      <c r="O490" s="643"/>
      <c r="P490" s="643"/>
    </row>
    <row r="491" spans="14:16">
      <c r="N491" s="643"/>
      <c r="O491" s="643"/>
      <c r="P491" s="643"/>
    </row>
    <row r="492" spans="14:16">
      <c r="N492" s="643"/>
      <c r="O492" s="643"/>
      <c r="P492" s="643"/>
    </row>
    <row r="493" spans="14:16">
      <c r="N493" s="643"/>
      <c r="O493" s="643"/>
      <c r="P493" s="643"/>
    </row>
    <row r="494" spans="14:16">
      <c r="N494" s="643"/>
      <c r="O494" s="643"/>
      <c r="P494" s="643"/>
    </row>
    <row r="495" spans="14:16">
      <c r="N495" s="643"/>
      <c r="O495" s="643"/>
      <c r="P495" s="643"/>
    </row>
    <row r="496" spans="14:16">
      <c r="N496" s="643"/>
      <c r="O496" s="643"/>
      <c r="P496" s="643"/>
    </row>
    <row r="497" spans="14:16">
      <c r="N497" s="643"/>
      <c r="O497" s="643"/>
      <c r="P497" s="643"/>
    </row>
    <row r="498" spans="14:16">
      <c r="N498" s="643"/>
      <c r="O498" s="643"/>
      <c r="P498" s="643"/>
    </row>
    <row r="499" spans="14:16">
      <c r="N499" s="643"/>
      <c r="O499" s="643"/>
      <c r="P499" s="643"/>
    </row>
    <row r="500" spans="14:16">
      <c r="N500" s="643"/>
      <c r="O500" s="643"/>
      <c r="P500" s="643"/>
    </row>
    <row r="501" spans="14:16">
      <c r="N501" s="643"/>
      <c r="O501" s="643"/>
      <c r="P501" s="643"/>
    </row>
    <row r="502" spans="14:16">
      <c r="N502" s="643"/>
      <c r="O502" s="643"/>
      <c r="P502" s="643"/>
    </row>
    <row r="503" spans="14:16">
      <c r="N503" s="643"/>
      <c r="O503" s="643"/>
      <c r="P503" s="643"/>
    </row>
    <row r="504" spans="14:16">
      <c r="N504" s="643"/>
      <c r="O504" s="643"/>
      <c r="P504" s="643"/>
    </row>
    <row r="505" spans="14:16">
      <c r="N505" s="643"/>
      <c r="O505" s="643"/>
      <c r="P505" s="643"/>
    </row>
    <row r="506" spans="14:16">
      <c r="N506" s="643"/>
      <c r="O506" s="643"/>
      <c r="P506" s="643"/>
    </row>
    <row r="507" spans="14:16">
      <c r="N507" s="643"/>
      <c r="O507" s="643"/>
      <c r="P507" s="643"/>
    </row>
    <row r="508" spans="14:16">
      <c r="N508" s="643"/>
      <c r="O508" s="643"/>
      <c r="P508" s="643"/>
    </row>
    <row r="509" spans="14:16">
      <c r="N509" s="643"/>
      <c r="O509" s="643"/>
      <c r="P509" s="643"/>
    </row>
    <row r="510" spans="14:16">
      <c r="N510" s="643"/>
      <c r="O510" s="643"/>
      <c r="P510" s="643"/>
    </row>
    <row r="511" spans="14:16">
      <c r="N511" s="643"/>
      <c r="O511" s="643"/>
      <c r="P511" s="643"/>
    </row>
    <row r="512" spans="14:16">
      <c r="N512" s="643"/>
      <c r="O512" s="643"/>
      <c r="P512" s="643"/>
    </row>
    <row r="513" spans="14:16">
      <c r="N513" s="643"/>
      <c r="O513" s="643"/>
      <c r="P513" s="643"/>
    </row>
    <row r="514" spans="14:16">
      <c r="N514" s="643"/>
      <c r="O514" s="643"/>
      <c r="P514" s="643"/>
    </row>
    <row r="515" spans="14:16">
      <c r="N515" s="643"/>
      <c r="O515" s="643"/>
      <c r="P515" s="643"/>
    </row>
    <row r="516" spans="14:16">
      <c r="N516" s="643"/>
      <c r="O516" s="643"/>
      <c r="P516" s="643"/>
    </row>
    <row r="517" spans="14:16">
      <c r="N517" s="643"/>
      <c r="O517" s="643"/>
      <c r="P517" s="643"/>
    </row>
    <row r="518" spans="14:16">
      <c r="N518" s="643"/>
      <c r="O518" s="643"/>
      <c r="P518" s="643"/>
    </row>
    <row r="519" spans="14:16">
      <c r="N519" s="643"/>
      <c r="O519" s="643"/>
      <c r="P519" s="643"/>
    </row>
    <row r="520" spans="14:16">
      <c r="N520" s="643"/>
      <c r="O520" s="643"/>
      <c r="P520" s="643"/>
    </row>
    <row r="521" spans="14:16">
      <c r="N521" s="643"/>
      <c r="O521" s="643"/>
      <c r="P521" s="643"/>
    </row>
    <row r="522" spans="14:16">
      <c r="N522" s="643"/>
      <c r="O522" s="643"/>
      <c r="P522" s="643"/>
    </row>
    <row r="523" spans="14:16">
      <c r="N523" s="643"/>
      <c r="O523" s="643"/>
      <c r="P523" s="643"/>
    </row>
    <row r="524" spans="14:16">
      <c r="N524" s="643"/>
      <c r="O524" s="643"/>
      <c r="P524" s="643"/>
    </row>
    <row r="525" spans="14:16">
      <c r="N525" s="643"/>
      <c r="O525" s="643"/>
      <c r="P525" s="643"/>
    </row>
    <row r="526" spans="14:16">
      <c r="N526" s="643"/>
      <c r="O526" s="643"/>
      <c r="P526" s="643"/>
    </row>
    <row r="527" spans="14:16">
      <c r="N527" s="643"/>
      <c r="O527" s="643"/>
      <c r="P527" s="643"/>
    </row>
    <row r="528" spans="14:16">
      <c r="N528" s="643"/>
      <c r="O528" s="643"/>
      <c r="P528" s="643"/>
    </row>
    <row r="529" spans="14:16">
      <c r="N529" s="643"/>
      <c r="O529" s="643"/>
      <c r="P529" s="643"/>
    </row>
    <row r="530" spans="14:16">
      <c r="N530" s="643"/>
      <c r="O530" s="643"/>
      <c r="P530" s="643"/>
    </row>
    <row r="531" spans="14:16">
      <c r="N531" s="643"/>
      <c r="O531" s="643"/>
      <c r="P531" s="643"/>
    </row>
    <row r="532" spans="14:16">
      <c r="N532" s="643"/>
      <c r="O532" s="643"/>
      <c r="P532" s="643"/>
    </row>
    <row r="533" spans="14:16">
      <c r="N533" s="643"/>
      <c r="O533" s="643"/>
      <c r="P533" s="643"/>
    </row>
    <row r="534" spans="14:16">
      <c r="N534" s="643"/>
      <c r="O534" s="643"/>
      <c r="P534" s="643"/>
    </row>
    <row r="535" spans="14:16">
      <c r="N535" s="643"/>
      <c r="O535" s="643"/>
      <c r="P535" s="643"/>
    </row>
    <row r="536" spans="14:16">
      <c r="N536" s="643"/>
      <c r="O536" s="643"/>
      <c r="P536" s="643"/>
    </row>
    <row r="537" spans="14:16">
      <c r="N537" s="643"/>
      <c r="O537" s="643"/>
      <c r="P537" s="643"/>
    </row>
    <row r="538" spans="14:16">
      <c r="N538" s="643"/>
      <c r="O538" s="643"/>
      <c r="P538" s="643"/>
    </row>
    <row r="539" spans="14:16">
      <c r="N539" s="643"/>
      <c r="O539" s="643"/>
      <c r="P539" s="643"/>
    </row>
    <row r="540" spans="14:16">
      <c r="N540" s="643"/>
      <c r="O540" s="643"/>
      <c r="P540" s="643"/>
    </row>
    <row r="541" spans="14:16">
      <c r="N541" s="643"/>
      <c r="O541" s="643"/>
      <c r="P541" s="643"/>
    </row>
    <row r="542" spans="14:16">
      <c r="N542" s="643"/>
      <c r="O542" s="643"/>
      <c r="P542" s="643"/>
    </row>
    <row r="543" spans="14:16">
      <c r="N543" s="643"/>
      <c r="O543" s="643"/>
      <c r="P543" s="643"/>
    </row>
    <row r="544" spans="14:16">
      <c r="N544" s="643"/>
      <c r="O544" s="643"/>
      <c r="P544" s="643"/>
    </row>
    <row r="545" spans="14:16">
      <c r="N545" s="643"/>
      <c r="O545" s="643"/>
      <c r="P545" s="643"/>
    </row>
    <row r="546" spans="14:16">
      <c r="N546" s="643"/>
      <c r="O546" s="643"/>
      <c r="P546" s="643"/>
    </row>
    <row r="547" spans="14:16">
      <c r="N547" s="643"/>
      <c r="O547" s="643"/>
      <c r="P547" s="643"/>
    </row>
    <row r="548" spans="14:16">
      <c r="N548" s="643"/>
      <c r="O548" s="643"/>
      <c r="P548" s="643"/>
    </row>
    <row r="549" spans="14:16">
      <c r="N549" s="643"/>
      <c r="O549" s="643"/>
      <c r="P549" s="643"/>
    </row>
    <row r="550" spans="14:16">
      <c r="N550" s="643"/>
      <c r="O550" s="643"/>
      <c r="P550" s="643"/>
    </row>
    <row r="551" spans="14:16">
      <c r="N551" s="643"/>
      <c r="O551" s="643"/>
      <c r="P551" s="643"/>
    </row>
    <row r="552" spans="14:16">
      <c r="N552" s="643"/>
      <c r="O552" s="643"/>
      <c r="P552" s="643"/>
    </row>
    <row r="553" spans="14:16">
      <c r="N553" s="643"/>
      <c r="O553" s="643"/>
      <c r="P553" s="643"/>
    </row>
    <row r="554" spans="14:16">
      <c r="N554" s="643"/>
      <c r="O554" s="643"/>
      <c r="P554" s="643"/>
    </row>
    <row r="555" spans="14:16">
      <c r="N555" s="643"/>
      <c r="O555" s="643"/>
      <c r="P555" s="643"/>
    </row>
    <row r="556" spans="14:16">
      <c r="N556" s="643"/>
      <c r="O556" s="643"/>
      <c r="P556" s="643"/>
    </row>
    <row r="557" spans="14:16">
      <c r="N557" s="643"/>
      <c r="O557" s="643"/>
      <c r="P557" s="643"/>
    </row>
    <row r="558" spans="14:16">
      <c r="N558" s="643"/>
      <c r="O558" s="643"/>
      <c r="P558" s="643"/>
    </row>
    <row r="559" spans="14:16">
      <c r="N559" s="643"/>
      <c r="O559" s="643"/>
      <c r="P559" s="643"/>
    </row>
    <row r="560" spans="14:16">
      <c r="N560" s="643"/>
      <c r="O560" s="643"/>
      <c r="P560" s="643"/>
    </row>
    <row r="561" spans="14:16">
      <c r="N561" s="643"/>
      <c r="O561" s="643"/>
      <c r="P561" s="643"/>
    </row>
    <row r="562" spans="14:16">
      <c r="N562" s="643"/>
      <c r="O562" s="643"/>
      <c r="P562" s="643"/>
    </row>
    <row r="563" spans="14:16">
      <c r="N563" s="643"/>
      <c r="O563" s="643"/>
      <c r="P563" s="643"/>
    </row>
    <row r="564" spans="14:16">
      <c r="N564" s="643"/>
      <c r="O564" s="643"/>
      <c r="P564" s="643"/>
    </row>
    <row r="565" spans="14:16">
      <c r="N565" s="643"/>
      <c r="O565" s="643"/>
      <c r="P565" s="643"/>
    </row>
    <row r="566" spans="14:16">
      <c r="N566" s="643"/>
      <c r="O566" s="643"/>
      <c r="P566" s="643"/>
    </row>
    <row r="567" spans="14:16">
      <c r="N567" s="643"/>
      <c r="O567" s="643"/>
      <c r="P567" s="643"/>
    </row>
    <row r="568" spans="14:16">
      <c r="N568" s="643"/>
      <c r="O568" s="643"/>
      <c r="P568" s="643"/>
    </row>
    <row r="569" spans="14:16">
      <c r="N569" s="643"/>
      <c r="O569" s="643"/>
      <c r="P569" s="643"/>
    </row>
    <row r="570" spans="14:16">
      <c r="N570" s="643"/>
      <c r="O570" s="643"/>
      <c r="P570" s="643"/>
    </row>
    <row r="571" spans="14:16">
      <c r="N571" s="643"/>
      <c r="O571" s="643"/>
      <c r="P571" s="643"/>
    </row>
    <row r="572" spans="14:16">
      <c r="N572" s="643"/>
      <c r="O572" s="643"/>
      <c r="P572" s="643"/>
    </row>
    <row r="573" spans="14:16">
      <c r="N573" s="643"/>
      <c r="O573" s="643"/>
      <c r="P573" s="643"/>
    </row>
    <row r="574" spans="14:16">
      <c r="N574" s="643"/>
      <c r="O574" s="643"/>
      <c r="P574" s="643"/>
    </row>
    <row r="575" spans="14:16">
      <c r="N575" s="643"/>
      <c r="O575" s="643"/>
      <c r="P575" s="643"/>
    </row>
    <row r="576" spans="14:16">
      <c r="N576" s="643"/>
      <c r="O576" s="643"/>
      <c r="P576" s="643"/>
    </row>
    <row r="577" spans="14:16">
      <c r="N577" s="643"/>
      <c r="O577" s="643"/>
      <c r="P577" s="643"/>
    </row>
    <row r="578" spans="14:16">
      <c r="N578" s="643"/>
      <c r="O578" s="643"/>
      <c r="P578" s="643"/>
    </row>
    <row r="579" spans="14:16">
      <c r="N579" s="643"/>
      <c r="O579" s="643"/>
      <c r="P579" s="643"/>
    </row>
    <row r="580" spans="14:16">
      <c r="N580" s="643"/>
      <c r="O580" s="643"/>
      <c r="P580" s="643"/>
    </row>
    <row r="581" spans="14:16">
      <c r="N581" s="643"/>
      <c r="O581" s="643"/>
      <c r="P581" s="643"/>
    </row>
    <row r="582" spans="14:16">
      <c r="N582" s="643"/>
      <c r="O582" s="643"/>
      <c r="P582" s="643"/>
    </row>
    <row r="583" spans="14:16">
      <c r="N583" s="643"/>
      <c r="O583" s="643"/>
      <c r="P583" s="643"/>
    </row>
    <row r="584" spans="14:16">
      <c r="N584" s="643"/>
      <c r="O584" s="643"/>
      <c r="P584" s="643"/>
    </row>
    <row r="585" spans="14:16">
      <c r="N585" s="643"/>
      <c r="O585" s="643"/>
      <c r="P585" s="643"/>
    </row>
    <row r="586" spans="14:16">
      <c r="N586" s="643"/>
      <c r="O586" s="643"/>
      <c r="P586" s="643"/>
    </row>
    <row r="587" spans="14:16">
      <c r="N587" s="643"/>
      <c r="O587" s="643"/>
      <c r="P587" s="643"/>
    </row>
    <row r="588" spans="14:16">
      <c r="N588" s="643"/>
      <c r="O588" s="643"/>
      <c r="P588" s="643"/>
    </row>
    <row r="589" spans="14:16">
      <c r="N589" s="643"/>
      <c r="O589" s="643"/>
      <c r="P589" s="643"/>
    </row>
  </sheetData>
  <mergeCells count="6">
    <mergeCell ref="B9:C9"/>
    <mergeCell ref="B1:Q1"/>
    <mergeCell ref="B2:Q2"/>
    <mergeCell ref="B4:C4"/>
    <mergeCell ref="B5:C5"/>
    <mergeCell ref="B8:C8"/>
  </mergeCells>
  <pageMargins left="0.5" right="0" top="0.84" bottom="0" header="0.22" footer="0.46"/>
  <pageSetup paperSize="9" scale="70" orientation="portrait" horizontalDpi="4294967293" r:id="rId1"/>
  <colBreaks count="1" manualBreakCount="1">
    <brk id="17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62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2185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1109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711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775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775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1106</v>
      </c>
      <c r="C11" s="5"/>
      <c r="D11" s="12" t="s">
        <v>731</v>
      </c>
      <c r="E11" s="3" t="s">
        <v>1110</v>
      </c>
      <c r="F11" s="5"/>
      <c r="G11" s="5"/>
    </row>
    <row r="12" spans="1:7" ht="13.9" customHeight="1">
      <c r="A12" s="5"/>
      <c r="B12" s="3" t="s">
        <v>726</v>
      </c>
      <c r="C12" s="5"/>
      <c r="D12" s="12" t="s">
        <v>690</v>
      </c>
      <c r="E12" s="12" t="s">
        <v>1108</v>
      </c>
      <c r="F12" s="5"/>
      <c r="G12" s="5"/>
    </row>
    <row r="13" spans="1:7" ht="13.7" customHeight="1">
      <c r="A13" s="5"/>
      <c r="B13" s="3" t="s">
        <v>787</v>
      </c>
      <c r="C13" s="5"/>
      <c r="D13" s="12" t="s">
        <v>848</v>
      </c>
      <c r="E13" s="3" t="s">
        <v>835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1111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2186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12" t="s">
        <v>1109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711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775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775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1112</v>
      </c>
      <c r="C34" s="5"/>
      <c r="D34" s="12" t="s">
        <v>731</v>
      </c>
      <c r="E34" s="3" t="s">
        <v>1078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690</v>
      </c>
      <c r="E35" s="12" t="s">
        <v>1108</v>
      </c>
      <c r="F35" s="5"/>
      <c r="G35" s="5"/>
    </row>
    <row r="36" spans="1:7" ht="13.7" customHeight="1">
      <c r="A36" s="5"/>
      <c r="B36" s="3" t="s">
        <v>787</v>
      </c>
      <c r="C36" s="5"/>
      <c r="D36" s="12" t="s">
        <v>848</v>
      </c>
      <c r="E36" s="3" t="s">
        <v>835</v>
      </c>
      <c r="F36" s="5"/>
      <c r="G36" s="5"/>
    </row>
    <row r="37" spans="1:7" ht="13.7" customHeight="1">
      <c r="A37" s="5"/>
      <c r="B37" s="3" t="s">
        <v>1043</v>
      </c>
      <c r="C37" s="5"/>
      <c r="D37" s="12" t="s">
        <v>690</v>
      </c>
      <c r="E37" s="12" t="s">
        <v>1080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63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2187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1109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711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775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775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1112</v>
      </c>
      <c r="C11" s="5"/>
      <c r="D11" s="12" t="s">
        <v>731</v>
      </c>
      <c r="E11" s="3" t="s">
        <v>1081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690</v>
      </c>
      <c r="E12" s="12" t="s">
        <v>1108</v>
      </c>
      <c r="F12" s="5"/>
      <c r="G12" s="5"/>
    </row>
    <row r="13" spans="1:7" ht="13.7" customHeight="1">
      <c r="A13" s="5"/>
      <c r="B13" s="3" t="s">
        <v>787</v>
      </c>
      <c r="C13" s="5"/>
      <c r="D13" s="12" t="s">
        <v>848</v>
      </c>
      <c r="E13" s="3" t="s">
        <v>835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1113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2188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4.9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9" customHeight="1">
      <c r="A28" s="5"/>
      <c r="B28" s="3" t="s">
        <v>673</v>
      </c>
      <c r="C28" s="3" t="s">
        <v>674</v>
      </c>
      <c r="D28" s="12" t="s">
        <v>675</v>
      </c>
      <c r="E28" s="12" t="s">
        <v>1109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711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775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775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1112</v>
      </c>
      <c r="C34" s="5"/>
      <c r="D34" s="12" t="s">
        <v>731</v>
      </c>
      <c r="E34" s="3" t="s">
        <v>1078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690</v>
      </c>
      <c r="E35" s="12" t="s">
        <v>1108</v>
      </c>
      <c r="F35" s="5"/>
      <c r="G35" s="5"/>
    </row>
    <row r="36" spans="1:7" ht="13.7" customHeight="1">
      <c r="A36" s="5"/>
      <c r="B36" s="3" t="s">
        <v>787</v>
      </c>
      <c r="C36" s="5"/>
      <c r="D36" s="12" t="s">
        <v>848</v>
      </c>
      <c r="E36" s="3" t="s">
        <v>835</v>
      </c>
      <c r="F36" s="5"/>
      <c r="G36" s="5"/>
    </row>
    <row r="37" spans="1:7" ht="13.7" customHeight="1">
      <c r="A37" s="5"/>
      <c r="B37" s="3" t="s">
        <v>1043</v>
      </c>
      <c r="C37" s="5"/>
      <c r="D37" s="12" t="s">
        <v>690</v>
      </c>
      <c r="E37" s="12" t="s">
        <v>1080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12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12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12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12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5:F15"/>
    <mergeCell ref="E18:F18"/>
    <mergeCell ref="B20:F20"/>
    <mergeCell ref="B21:D21"/>
    <mergeCell ref="E21:F21"/>
    <mergeCell ref="B44:D44"/>
    <mergeCell ref="E44:F44"/>
    <mergeCell ref="B45:F45"/>
    <mergeCell ref="B22:F22"/>
    <mergeCell ref="E32:F32"/>
    <mergeCell ref="E38:F38"/>
    <mergeCell ref="E41:F41"/>
    <mergeCell ref="B43:F4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64"/>
  <dimension ref="A1:G46"/>
  <sheetViews>
    <sheetView workbookViewId="0">
      <selection activeCell="G46" sqref="A1:G46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2189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1109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711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775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775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1112</v>
      </c>
      <c r="C11" s="5"/>
      <c r="D11" s="12" t="s">
        <v>731</v>
      </c>
      <c r="E11" s="3" t="s">
        <v>1040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690</v>
      </c>
      <c r="E12" s="12" t="s">
        <v>1108</v>
      </c>
      <c r="F12" s="5"/>
      <c r="G12" s="5"/>
    </row>
    <row r="13" spans="1:7" ht="13.7" customHeight="1">
      <c r="A13" s="5"/>
      <c r="B13" s="3" t="s">
        <v>787</v>
      </c>
      <c r="C13" s="5"/>
      <c r="D13" s="12" t="s">
        <v>848</v>
      </c>
      <c r="E13" s="3" t="s">
        <v>835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1111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2190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1044</v>
      </c>
      <c r="F28" s="5"/>
      <c r="G28" s="5"/>
    </row>
    <row r="29" spans="1:7" ht="13.7" customHeight="1">
      <c r="A29" s="5"/>
      <c r="B29" s="3" t="s">
        <v>792</v>
      </c>
      <c r="C29" s="3" t="s">
        <v>678</v>
      </c>
      <c r="D29" s="12" t="s">
        <v>675</v>
      </c>
      <c r="E29" s="12" t="s">
        <v>1096</v>
      </c>
      <c r="F29" s="5"/>
      <c r="G29" s="5"/>
    </row>
    <row r="30" spans="1:7" ht="13.9" customHeight="1">
      <c r="A30" s="5"/>
      <c r="B30" s="3" t="s">
        <v>736</v>
      </c>
      <c r="C30" s="3" t="s">
        <v>681</v>
      </c>
      <c r="D30" s="12" t="s">
        <v>675</v>
      </c>
      <c r="E30" s="3" t="s">
        <v>902</v>
      </c>
      <c r="F30" s="5"/>
      <c r="G30" s="5"/>
    </row>
    <row r="31" spans="1:7" ht="13.7" customHeight="1">
      <c r="A31" s="5"/>
      <c r="B31" s="3" t="s">
        <v>683</v>
      </c>
      <c r="C31" s="3" t="s">
        <v>684</v>
      </c>
      <c r="D31" s="12" t="s">
        <v>675</v>
      </c>
      <c r="E31" s="3" t="s">
        <v>902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1094</v>
      </c>
      <c r="C34" s="5"/>
      <c r="D34" s="12" t="s">
        <v>731</v>
      </c>
      <c r="E34" s="12" t="s">
        <v>1095</v>
      </c>
      <c r="F34" s="5"/>
      <c r="G34" s="5"/>
    </row>
    <row r="35" spans="1:7" ht="13.9" customHeight="1">
      <c r="A35" s="5"/>
      <c r="B35" s="3" t="s">
        <v>794</v>
      </c>
      <c r="C35" s="5"/>
      <c r="D35" s="12" t="s">
        <v>690</v>
      </c>
      <c r="E35" s="3" t="s">
        <v>1114</v>
      </c>
      <c r="F35" s="5"/>
      <c r="G35" s="5"/>
    </row>
    <row r="36" spans="1:7" ht="13.7" customHeight="1">
      <c r="A36" s="5"/>
      <c r="B36" s="3" t="s">
        <v>787</v>
      </c>
      <c r="C36" s="5"/>
      <c r="D36" s="12" t="s">
        <v>848</v>
      </c>
      <c r="E36" s="3" t="s">
        <v>774</v>
      </c>
      <c r="F36" s="5"/>
      <c r="G36" s="5"/>
    </row>
    <row r="37" spans="1:7" ht="13.9" customHeight="1">
      <c r="A37" s="5"/>
      <c r="B37" s="3" t="s">
        <v>1043</v>
      </c>
      <c r="C37" s="5"/>
      <c r="D37" s="12" t="s">
        <v>690</v>
      </c>
      <c r="E37" s="12" t="s">
        <v>1096</v>
      </c>
      <c r="F37" s="5"/>
      <c r="G37" s="5"/>
    </row>
    <row r="38" spans="1:7" ht="13.7" customHeight="1">
      <c r="A38" s="5"/>
      <c r="B38" s="3" t="s">
        <v>1115</v>
      </c>
      <c r="C38" s="5"/>
      <c r="D38" s="12" t="s">
        <v>731</v>
      </c>
      <c r="E38" s="12" t="s">
        <v>1116</v>
      </c>
      <c r="F38" s="5"/>
      <c r="G38" s="5"/>
    </row>
    <row r="39" spans="1:7" ht="12" customHeight="1">
      <c r="A39" s="5"/>
      <c r="B39" s="5"/>
      <c r="C39" s="5"/>
      <c r="D39" s="5"/>
      <c r="E39" s="878" t="s">
        <v>698</v>
      </c>
      <c r="F39" s="878"/>
      <c r="G39" s="5"/>
    </row>
    <row r="40" spans="1:7" ht="12" customHeight="1">
      <c r="A40" s="12" t="s">
        <v>699</v>
      </c>
      <c r="B40" s="3" t="s">
        <v>700</v>
      </c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5"/>
      <c r="B42" s="5"/>
      <c r="C42" s="5"/>
      <c r="D42" s="5"/>
      <c r="E42" s="878" t="s">
        <v>701</v>
      </c>
      <c r="F42" s="878"/>
      <c r="G42" s="5"/>
    </row>
    <row r="43" spans="1:7" ht="12" customHeight="1">
      <c r="A43" s="5"/>
      <c r="B43" s="5"/>
      <c r="C43" s="5"/>
      <c r="D43" s="5"/>
      <c r="E43" s="5"/>
      <c r="F43" s="5"/>
      <c r="G43" s="5"/>
    </row>
    <row r="44" spans="1:7" ht="12" customHeight="1">
      <c r="A44" s="12" t="s">
        <v>702</v>
      </c>
      <c r="B44" s="878" t="s">
        <v>703</v>
      </c>
      <c r="C44" s="878"/>
      <c r="D44" s="878"/>
      <c r="E44" s="878"/>
      <c r="F44" s="878"/>
      <c r="G44" s="5"/>
    </row>
    <row r="45" spans="1:7" ht="12" customHeight="1">
      <c r="A45" s="12" t="s">
        <v>704</v>
      </c>
      <c r="B45" s="875" t="s">
        <v>843</v>
      </c>
      <c r="C45" s="875"/>
      <c r="D45" s="875"/>
      <c r="E45" s="876" t="s">
        <v>706</v>
      </c>
      <c r="F45" s="876"/>
      <c r="G45" s="5"/>
    </row>
    <row r="46" spans="1:7" ht="12" customHeight="1">
      <c r="A46" s="12" t="s">
        <v>707</v>
      </c>
      <c r="B46" s="877" t="s">
        <v>708</v>
      </c>
      <c r="C46" s="877"/>
      <c r="D46" s="877"/>
      <c r="E46" s="877"/>
      <c r="F46" s="877"/>
      <c r="G46" s="5"/>
    </row>
  </sheetData>
  <mergeCells count="14">
    <mergeCell ref="E9:F9"/>
    <mergeCell ref="E15:F15"/>
    <mergeCell ref="E18:F18"/>
    <mergeCell ref="B20:F20"/>
    <mergeCell ref="B21:D21"/>
    <mergeCell ref="E21:F21"/>
    <mergeCell ref="B45:D45"/>
    <mergeCell ref="E45:F45"/>
    <mergeCell ref="B46:F46"/>
    <mergeCell ref="B22:F22"/>
    <mergeCell ref="E32:F32"/>
    <mergeCell ref="E39:F39"/>
    <mergeCell ref="E42:F42"/>
    <mergeCell ref="B44:F4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65"/>
  <dimension ref="A1:G44"/>
  <sheetViews>
    <sheetView topLeftCell="A19" workbookViewId="0">
      <selection sqref="A1:G44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2191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713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1105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12" t="s">
        <v>738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12" t="s">
        <v>738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1117</v>
      </c>
      <c r="C11" s="5"/>
      <c r="D11" s="12" t="s">
        <v>731</v>
      </c>
      <c r="E11" s="3" t="s">
        <v>1118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690</v>
      </c>
      <c r="E12" s="3" t="s">
        <v>1114</v>
      </c>
      <c r="F12" s="5"/>
      <c r="G12" s="5"/>
    </row>
    <row r="13" spans="1:7" ht="13.7" customHeight="1">
      <c r="A13" s="5"/>
      <c r="B13" s="3" t="s">
        <v>787</v>
      </c>
      <c r="C13" s="5"/>
      <c r="D13" s="12" t="s">
        <v>848</v>
      </c>
      <c r="E13" s="3" t="s">
        <v>774</v>
      </c>
      <c r="F13" s="5"/>
      <c r="G13" s="5"/>
    </row>
    <row r="14" spans="1:7" ht="13.7" customHeight="1">
      <c r="A14" s="5"/>
      <c r="B14" s="3" t="s">
        <v>1043</v>
      </c>
      <c r="C14" s="5"/>
      <c r="D14" s="12" t="s">
        <v>690</v>
      </c>
      <c r="E14" s="12" t="s">
        <v>1080</v>
      </c>
      <c r="F14" s="5"/>
      <c r="G14" s="5"/>
    </row>
    <row r="15" spans="1:7" ht="12" customHeight="1">
      <c r="A15" s="5"/>
      <c r="B15" s="5"/>
      <c r="C15" s="5"/>
      <c r="D15" s="5"/>
      <c r="E15" s="878" t="s">
        <v>698</v>
      </c>
      <c r="F15" s="878"/>
      <c r="G15" s="5"/>
    </row>
    <row r="16" spans="1:7" ht="12" customHeight="1">
      <c r="A16" s="12" t="s">
        <v>699</v>
      </c>
      <c r="B16" s="3" t="s">
        <v>700</v>
      </c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878" t="s">
        <v>701</v>
      </c>
      <c r="F18" s="878"/>
      <c r="G18" s="5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12" t="s">
        <v>702</v>
      </c>
      <c r="B20" s="878" t="s">
        <v>703</v>
      </c>
      <c r="C20" s="878"/>
      <c r="D20" s="878"/>
      <c r="E20" s="878"/>
      <c r="F20" s="878"/>
      <c r="G20" s="5"/>
    </row>
    <row r="21" spans="1:7" ht="12" customHeight="1">
      <c r="A21" s="12" t="s">
        <v>704</v>
      </c>
      <c r="B21" s="875" t="s">
        <v>843</v>
      </c>
      <c r="C21" s="875"/>
      <c r="D21" s="875"/>
      <c r="E21" s="876" t="s">
        <v>706</v>
      </c>
      <c r="F21" s="876"/>
      <c r="G21" s="5"/>
    </row>
    <row r="22" spans="1:7" ht="12" customHeight="1">
      <c r="A22" s="12" t="s">
        <v>707</v>
      </c>
      <c r="B22" s="877" t="s">
        <v>708</v>
      </c>
      <c r="C22" s="877"/>
      <c r="D22" s="877"/>
      <c r="E22" s="877"/>
      <c r="F22" s="877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4" t="s">
        <v>2192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6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5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2" t="s">
        <v>675</v>
      </c>
      <c r="E28" s="12" t="s">
        <v>1075</v>
      </c>
      <c r="F28" s="5"/>
      <c r="G28" s="5"/>
    </row>
    <row r="29" spans="1:7" ht="13.9" customHeight="1">
      <c r="A29" s="5"/>
      <c r="B29" s="3" t="s">
        <v>792</v>
      </c>
      <c r="C29" s="3" t="s">
        <v>678</v>
      </c>
      <c r="D29" s="12" t="s">
        <v>675</v>
      </c>
      <c r="E29" s="12" t="s">
        <v>1076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12" t="s">
        <v>675</v>
      </c>
      <c r="E30" s="3" t="s">
        <v>820</v>
      </c>
      <c r="F30" s="5"/>
      <c r="G30" s="5"/>
    </row>
    <row r="31" spans="1:7" ht="13.9" customHeight="1">
      <c r="A31" s="5"/>
      <c r="B31" s="3" t="s">
        <v>683</v>
      </c>
      <c r="C31" s="3" t="s">
        <v>684</v>
      </c>
      <c r="D31" s="12" t="s">
        <v>675</v>
      </c>
      <c r="E31" s="3" t="s">
        <v>820</v>
      </c>
      <c r="F31" s="5"/>
      <c r="G31" s="5"/>
    </row>
    <row r="32" spans="1:7" ht="12" customHeight="1">
      <c r="A32" s="5"/>
      <c r="B32" s="5"/>
      <c r="C32" s="5"/>
      <c r="D32" s="5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5"/>
      <c r="E33" s="5"/>
      <c r="F33" s="5"/>
      <c r="G33" s="5"/>
    </row>
    <row r="34" spans="1:7" ht="13.7" customHeight="1">
      <c r="A34" s="5"/>
      <c r="B34" s="3" t="s">
        <v>1119</v>
      </c>
      <c r="C34" s="5"/>
      <c r="D34" s="12" t="s">
        <v>731</v>
      </c>
      <c r="E34" s="12" t="s">
        <v>888</v>
      </c>
      <c r="F34" s="5"/>
      <c r="G34" s="5"/>
    </row>
    <row r="35" spans="1:7" ht="13.7" customHeight="1">
      <c r="A35" s="5"/>
      <c r="B35" s="3" t="s">
        <v>794</v>
      </c>
      <c r="C35" s="5"/>
      <c r="D35" s="12" t="s">
        <v>690</v>
      </c>
      <c r="E35" s="3" t="s">
        <v>1120</v>
      </c>
      <c r="F35" s="5"/>
      <c r="G35" s="5"/>
    </row>
    <row r="36" spans="1:7" ht="13.9" customHeight="1">
      <c r="A36" s="5"/>
      <c r="B36" s="3" t="s">
        <v>787</v>
      </c>
      <c r="C36" s="5"/>
      <c r="D36" s="12" t="s">
        <v>848</v>
      </c>
      <c r="E36" s="3" t="s">
        <v>820</v>
      </c>
      <c r="F36" s="5"/>
      <c r="G36" s="5"/>
    </row>
    <row r="37" spans="1:7" ht="12" customHeight="1">
      <c r="A37" s="5"/>
      <c r="B37" s="5"/>
      <c r="C37" s="5"/>
      <c r="D37" s="5"/>
      <c r="E37" s="878" t="s">
        <v>698</v>
      </c>
      <c r="F37" s="878"/>
      <c r="G37" s="5"/>
    </row>
    <row r="38" spans="1:7" ht="12" customHeight="1">
      <c r="A38" s="12" t="s">
        <v>699</v>
      </c>
      <c r="B38" s="3" t="s">
        <v>700</v>
      </c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878" t="s">
        <v>701</v>
      </c>
      <c r="F40" s="878"/>
      <c r="G40" s="5"/>
    </row>
    <row r="41" spans="1:7" ht="12" customHeight="1">
      <c r="A41" s="5"/>
      <c r="B41" s="5"/>
      <c r="C41" s="5"/>
      <c r="D41" s="5"/>
      <c r="E41" s="5"/>
      <c r="F41" s="5"/>
      <c r="G41" s="5"/>
    </row>
    <row r="42" spans="1:7" ht="12" customHeight="1">
      <c r="A42" s="12" t="s">
        <v>702</v>
      </c>
      <c r="B42" s="878" t="s">
        <v>703</v>
      </c>
      <c r="C42" s="878"/>
      <c r="D42" s="878"/>
      <c r="E42" s="878"/>
      <c r="F42" s="878"/>
      <c r="G42" s="5"/>
    </row>
    <row r="43" spans="1:7" ht="12" customHeight="1">
      <c r="A43" s="12" t="s">
        <v>704</v>
      </c>
      <c r="B43" s="875" t="s">
        <v>843</v>
      </c>
      <c r="C43" s="875"/>
      <c r="D43" s="875"/>
      <c r="E43" s="876" t="s">
        <v>706</v>
      </c>
      <c r="F43" s="876"/>
      <c r="G43" s="5"/>
    </row>
    <row r="44" spans="1:7" ht="12" customHeight="1">
      <c r="A44" s="12" t="s">
        <v>707</v>
      </c>
      <c r="B44" s="877" t="s">
        <v>708</v>
      </c>
      <c r="C44" s="877"/>
      <c r="D44" s="877"/>
      <c r="E44" s="877"/>
      <c r="F44" s="877"/>
      <c r="G44" s="5"/>
    </row>
  </sheetData>
  <mergeCells count="14">
    <mergeCell ref="E9:F9"/>
    <mergeCell ref="E15:F15"/>
    <mergeCell ref="E18:F18"/>
    <mergeCell ref="B20:F20"/>
    <mergeCell ref="B21:D21"/>
    <mergeCell ref="E21:F21"/>
    <mergeCell ref="B43:D43"/>
    <mergeCell ref="E43:F43"/>
    <mergeCell ref="B44:F44"/>
    <mergeCell ref="B22:F22"/>
    <mergeCell ref="E32:F32"/>
    <mergeCell ref="E37:F37"/>
    <mergeCell ref="E40:F40"/>
    <mergeCell ref="B42:F4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66"/>
  <dimension ref="A1:G42"/>
  <sheetViews>
    <sheetView workbookViewId="0">
      <selection activeCell="G42"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2193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1075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1076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820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820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1121</v>
      </c>
      <c r="C11" s="5"/>
      <c r="D11" s="12" t="s">
        <v>731</v>
      </c>
      <c r="E11" s="12" t="s">
        <v>888</v>
      </c>
      <c r="F11" s="5"/>
      <c r="G11" s="5"/>
    </row>
    <row r="12" spans="1:7" ht="13.9" customHeight="1">
      <c r="A12" s="5"/>
      <c r="B12" s="3" t="s">
        <v>794</v>
      </c>
      <c r="C12" s="5"/>
      <c r="D12" s="12" t="s">
        <v>690</v>
      </c>
      <c r="E12" s="3" t="s">
        <v>1120</v>
      </c>
      <c r="F12" s="5"/>
      <c r="G12" s="5"/>
    </row>
    <row r="13" spans="1:7" ht="13.7" customHeight="1">
      <c r="A13" s="5"/>
      <c r="B13" s="3" t="s">
        <v>787</v>
      </c>
      <c r="C13" s="5"/>
      <c r="D13" s="12" t="s">
        <v>848</v>
      </c>
      <c r="E13" s="3" t="s">
        <v>820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12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12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12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12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31"/>
      <c r="B22" s="30"/>
      <c r="C22" s="30"/>
      <c r="D22" s="30"/>
      <c r="E22" s="30"/>
      <c r="F22" s="30"/>
      <c r="G22" s="28"/>
    </row>
    <row r="23" spans="1:7" ht="12" customHeight="1">
      <c r="A23" s="64" t="s">
        <v>2194</v>
      </c>
      <c r="B23" s="30"/>
      <c r="C23" s="30"/>
      <c r="D23" s="30"/>
      <c r="E23" s="30"/>
      <c r="F23" s="30"/>
      <c r="G23" s="28"/>
    </row>
    <row r="24" spans="1:7" ht="12" customHeight="1">
      <c r="A24" s="31"/>
      <c r="B24" s="30"/>
      <c r="C24" s="30"/>
      <c r="D24" s="30"/>
      <c r="E24" s="30"/>
      <c r="F24" s="30"/>
      <c r="G24" s="28"/>
    </row>
    <row r="25" spans="1:7" ht="35.1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7" t="s">
        <v>752</v>
      </c>
      <c r="G25" s="7" t="s">
        <v>753</v>
      </c>
    </row>
    <row r="26" spans="1:7" ht="12" customHeight="1">
      <c r="A26" s="12" t="s">
        <v>671</v>
      </c>
      <c r="B26" s="3" t="s">
        <v>672</v>
      </c>
      <c r="C26" s="5"/>
      <c r="D26" s="5"/>
      <c r="E26" s="5"/>
      <c r="F26" s="5"/>
      <c r="G26" s="5"/>
    </row>
    <row r="27" spans="1:7" ht="13.7" customHeight="1">
      <c r="A27" s="5"/>
      <c r="B27" s="3" t="s">
        <v>673</v>
      </c>
      <c r="C27" s="3" t="s">
        <v>674</v>
      </c>
      <c r="D27" s="12" t="s">
        <v>675</v>
      </c>
      <c r="E27" s="12" t="s">
        <v>737</v>
      </c>
      <c r="F27" s="5"/>
      <c r="G27" s="5"/>
    </row>
    <row r="28" spans="1:7" ht="13.7" customHeight="1">
      <c r="A28" s="5"/>
      <c r="B28" s="3" t="s">
        <v>792</v>
      </c>
      <c r="C28" s="3" t="s">
        <v>678</v>
      </c>
      <c r="D28" s="12" t="s">
        <v>675</v>
      </c>
      <c r="E28" s="12" t="s">
        <v>737</v>
      </c>
      <c r="F28" s="5"/>
      <c r="G28" s="5"/>
    </row>
    <row r="29" spans="1:7" ht="13.9" customHeight="1">
      <c r="A29" s="5"/>
      <c r="B29" s="3" t="s">
        <v>736</v>
      </c>
      <c r="C29" s="3" t="s">
        <v>681</v>
      </c>
      <c r="D29" s="12" t="s">
        <v>675</v>
      </c>
      <c r="E29" s="3" t="s">
        <v>789</v>
      </c>
      <c r="F29" s="5"/>
      <c r="G29" s="5"/>
    </row>
    <row r="30" spans="1:7" ht="13.7" customHeight="1">
      <c r="A30" s="5"/>
      <c r="B30" s="3" t="s">
        <v>683</v>
      </c>
      <c r="C30" s="3" t="s">
        <v>684</v>
      </c>
      <c r="D30" s="12" t="s">
        <v>675</v>
      </c>
      <c r="E30" s="3" t="s">
        <v>838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12" t="s">
        <v>686</v>
      </c>
      <c r="B32" s="3" t="s">
        <v>687</v>
      </c>
      <c r="C32" s="5"/>
      <c r="D32" s="5"/>
      <c r="E32" s="5"/>
      <c r="F32" s="5"/>
      <c r="G32" s="5"/>
    </row>
    <row r="33" spans="1:7" ht="13.7" customHeight="1">
      <c r="A33" s="5"/>
      <c r="B33" s="3" t="s">
        <v>1122</v>
      </c>
      <c r="C33" s="5"/>
      <c r="D33" s="12" t="s">
        <v>731</v>
      </c>
      <c r="E33" s="3" t="s">
        <v>1038</v>
      </c>
      <c r="F33" s="5"/>
      <c r="G33" s="5"/>
    </row>
    <row r="34" spans="1:7" ht="13.9" customHeight="1">
      <c r="A34" s="5"/>
      <c r="B34" s="3" t="s">
        <v>1101</v>
      </c>
      <c r="C34" s="5"/>
      <c r="D34" s="12" t="s">
        <v>690</v>
      </c>
      <c r="E34" s="12" t="s">
        <v>1076</v>
      </c>
      <c r="F34" s="5"/>
      <c r="G34" s="5"/>
    </row>
    <row r="35" spans="1:7" ht="12" customHeight="1">
      <c r="A35" s="5"/>
      <c r="B35" s="5"/>
      <c r="C35" s="5"/>
      <c r="D35" s="5"/>
      <c r="E35" s="878" t="s">
        <v>698</v>
      </c>
      <c r="F35" s="878"/>
      <c r="G35" s="5"/>
    </row>
    <row r="36" spans="1:7" ht="12" customHeight="1">
      <c r="A36" s="12" t="s">
        <v>699</v>
      </c>
      <c r="B36" s="3" t="s">
        <v>700</v>
      </c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878" t="s">
        <v>701</v>
      </c>
      <c r="F38" s="878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12" t="s">
        <v>702</v>
      </c>
      <c r="B40" s="878" t="s">
        <v>703</v>
      </c>
      <c r="C40" s="878"/>
      <c r="D40" s="878"/>
      <c r="E40" s="878"/>
      <c r="F40" s="878"/>
      <c r="G40" s="5"/>
    </row>
    <row r="41" spans="1:7" ht="12" customHeight="1">
      <c r="A41" s="12" t="s">
        <v>704</v>
      </c>
      <c r="B41" s="875" t="s">
        <v>843</v>
      </c>
      <c r="C41" s="875"/>
      <c r="D41" s="875"/>
      <c r="E41" s="876" t="s">
        <v>706</v>
      </c>
      <c r="F41" s="876"/>
      <c r="G41" s="5"/>
    </row>
    <row r="42" spans="1:7" ht="12" customHeight="1">
      <c r="A42" s="12" t="s">
        <v>707</v>
      </c>
      <c r="B42" s="877" t="s">
        <v>708</v>
      </c>
      <c r="C42" s="877"/>
      <c r="D42" s="877"/>
      <c r="E42" s="877"/>
      <c r="F42" s="877"/>
      <c r="G42" s="5"/>
    </row>
  </sheetData>
  <mergeCells count="14">
    <mergeCell ref="E9:F9"/>
    <mergeCell ref="E14:F14"/>
    <mergeCell ref="E17:F17"/>
    <mergeCell ref="B19:F19"/>
    <mergeCell ref="B20:D20"/>
    <mergeCell ref="E20:F20"/>
    <mergeCell ref="B41:D41"/>
    <mergeCell ref="E41:F41"/>
    <mergeCell ref="B42:F42"/>
    <mergeCell ref="B21:F21"/>
    <mergeCell ref="E31:F31"/>
    <mergeCell ref="E35:F35"/>
    <mergeCell ref="E38:F38"/>
    <mergeCell ref="B40:F4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67"/>
  <dimension ref="A1:G40"/>
  <sheetViews>
    <sheetView topLeftCell="A28" workbookViewId="0">
      <selection sqref="A1:G40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2195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1076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3" t="s">
        <v>1123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1098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766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1124</v>
      </c>
      <c r="C11" s="5"/>
      <c r="D11" s="12" t="s">
        <v>824</v>
      </c>
      <c r="E11" s="12" t="s">
        <v>890</v>
      </c>
      <c r="F11" s="5"/>
      <c r="G11" s="5"/>
    </row>
    <row r="12" spans="1:7" ht="13.9" customHeight="1">
      <c r="A12" s="5"/>
      <c r="B12" s="3" t="s">
        <v>1101</v>
      </c>
      <c r="C12" s="5"/>
      <c r="D12" s="12" t="s">
        <v>690</v>
      </c>
      <c r="E12" s="12" t="s">
        <v>1055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1.85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31"/>
      <c r="B21" s="30"/>
      <c r="C21" s="30"/>
      <c r="D21" s="30"/>
      <c r="E21" s="30"/>
      <c r="F21" s="30"/>
      <c r="G21" s="28"/>
    </row>
    <row r="22" spans="1:7" ht="12.2" customHeight="1">
      <c r="A22" s="71" t="s">
        <v>2196</v>
      </c>
      <c r="B22" s="30"/>
      <c r="C22" s="30"/>
      <c r="D22" s="30"/>
      <c r="E22" s="30"/>
      <c r="F22" s="30"/>
      <c r="G22" s="28"/>
    </row>
    <row r="23" spans="1:7" ht="12.2" customHeight="1">
      <c r="A23" s="31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12" t="s">
        <v>717</v>
      </c>
      <c r="F26" s="5"/>
      <c r="G26" s="5"/>
    </row>
    <row r="27" spans="1:7" ht="13.7" customHeight="1">
      <c r="A27" s="5"/>
      <c r="B27" s="3" t="s">
        <v>792</v>
      </c>
      <c r="C27" s="3" t="s">
        <v>678</v>
      </c>
      <c r="D27" s="12" t="s">
        <v>675</v>
      </c>
      <c r="E27" s="12" t="s">
        <v>717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12" t="s">
        <v>675</v>
      </c>
      <c r="E28" s="3" t="s">
        <v>769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858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4" t="s">
        <v>1125</v>
      </c>
      <c r="C32" s="5"/>
      <c r="D32" s="12" t="s">
        <v>690</v>
      </c>
      <c r="E32" s="12" t="s">
        <v>1126</v>
      </c>
      <c r="F32" s="5"/>
      <c r="G32" s="5"/>
    </row>
    <row r="33" spans="1:7" ht="12" customHeight="1">
      <c r="A33" s="5"/>
      <c r="B33" s="5"/>
      <c r="C33" s="5"/>
      <c r="D33" s="5"/>
      <c r="E33" s="878" t="s">
        <v>698</v>
      </c>
      <c r="F33" s="878"/>
      <c r="G33" s="5"/>
    </row>
    <row r="34" spans="1:7" ht="12" customHeight="1">
      <c r="A34" s="12" t="s">
        <v>699</v>
      </c>
      <c r="B34" s="3" t="s">
        <v>700</v>
      </c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878" t="s">
        <v>701</v>
      </c>
      <c r="F36" s="878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1.85" customHeight="1">
      <c r="A38" s="12" t="s">
        <v>702</v>
      </c>
      <c r="B38" s="878" t="s">
        <v>703</v>
      </c>
      <c r="C38" s="878"/>
      <c r="D38" s="878"/>
      <c r="E38" s="878"/>
      <c r="F38" s="878"/>
      <c r="G38" s="5"/>
    </row>
    <row r="39" spans="1:7" ht="12" customHeight="1">
      <c r="A39" s="12" t="s">
        <v>704</v>
      </c>
      <c r="B39" s="875" t="s">
        <v>843</v>
      </c>
      <c r="C39" s="875"/>
      <c r="D39" s="875"/>
      <c r="E39" s="876" t="s">
        <v>706</v>
      </c>
      <c r="F39" s="876"/>
      <c r="G39" s="5"/>
    </row>
    <row r="40" spans="1:7" ht="12.2" customHeight="1">
      <c r="A40" s="12" t="s">
        <v>707</v>
      </c>
      <c r="B40" s="877" t="s">
        <v>708</v>
      </c>
      <c r="C40" s="877"/>
      <c r="D40" s="877"/>
      <c r="E40" s="877"/>
      <c r="F40" s="877"/>
      <c r="G40" s="5"/>
    </row>
  </sheetData>
  <mergeCells count="14">
    <mergeCell ref="E9:F9"/>
    <mergeCell ref="E13:F13"/>
    <mergeCell ref="E16:F16"/>
    <mergeCell ref="B18:F18"/>
    <mergeCell ref="B19:D19"/>
    <mergeCell ref="E19:F19"/>
    <mergeCell ref="B39:D39"/>
    <mergeCell ref="E39:F39"/>
    <mergeCell ref="B40:F40"/>
    <mergeCell ref="B20:F20"/>
    <mergeCell ref="E30:F30"/>
    <mergeCell ref="E33:F33"/>
    <mergeCell ref="E36:F36"/>
    <mergeCell ref="B38:F38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68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2197</v>
      </c>
    </row>
    <row r="3" spans="1:7" ht="34.9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9" customHeight="1">
      <c r="A5" s="5"/>
      <c r="B5" s="3" t="s">
        <v>673</v>
      </c>
      <c r="C5" s="3" t="s">
        <v>674</v>
      </c>
      <c r="D5" s="12" t="s">
        <v>675</v>
      </c>
      <c r="E5" s="12" t="s">
        <v>757</v>
      </c>
      <c r="F5" s="5"/>
      <c r="G5" s="5"/>
    </row>
    <row r="6" spans="1:7" ht="13.7" customHeight="1">
      <c r="A6" s="5"/>
      <c r="B6" s="3" t="s">
        <v>792</v>
      </c>
      <c r="C6" s="3" t="s">
        <v>678</v>
      </c>
      <c r="D6" s="12" t="s">
        <v>675</v>
      </c>
      <c r="E6" s="12" t="s">
        <v>757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838</v>
      </c>
      <c r="F7" s="5"/>
      <c r="G7" s="5"/>
    </row>
    <row r="8" spans="1:7" ht="13.9" customHeight="1">
      <c r="A8" s="5"/>
      <c r="B8" s="3" t="s">
        <v>683</v>
      </c>
      <c r="C8" s="3" t="s">
        <v>684</v>
      </c>
      <c r="D8" s="12" t="s">
        <v>675</v>
      </c>
      <c r="E8" s="3" t="s">
        <v>765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7" customHeight="1">
      <c r="A11" s="5"/>
      <c r="B11" s="3" t="s">
        <v>1122</v>
      </c>
      <c r="C11" s="5"/>
      <c r="D11" s="12" t="s">
        <v>731</v>
      </c>
      <c r="E11" s="12" t="s">
        <v>1127</v>
      </c>
      <c r="F11" s="5"/>
      <c r="G11" s="5"/>
    </row>
    <row r="12" spans="1:7" ht="13.9" customHeight="1">
      <c r="A12" s="5"/>
      <c r="B12" s="3" t="s">
        <v>1101</v>
      </c>
      <c r="C12" s="5"/>
      <c r="D12" s="12" t="s">
        <v>690</v>
      </c>
      <c r="E12" s="12" t="s">
        <v>757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1.85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.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.2" customHeight="1">
      <c r="A21" s="31"/>
      <c r="B21" s="30"/>
      <c r="C21" s="30"/>
      <c r="D21" s="30"/>
      <c r="E21" s="30"/>
      <c r="F21" s="30"/>
      <c r="G21" s="28"/>
    </row>
    <row r="22" spans="1:7" ht="12.2" customHeight="1">
      <c r="A22" s="64" t="s">
        <v>2198</v>
      </c>
      <c r="B22" s="30"/>
      <c r="C22" s="30"/>
      <c r="D22" s="30"/>
      <c r="E22" s="30"/>
      <c r="F22" s="30"/>
      <c r="G22" s="28"/>
    </row>
    <row r="23" spans="1:7" ht="12.2" customHeight="1">
      <c r="A23" s="31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12" t="s">
        <v>675</v>
      </c>
      <c r="E26" s="12" t="s">
        <v>717</v>
      </c>
      <c r="F26" s="5"/>
      <c r="G26" s="5"/>
    </row>
    <row r="27" spans="1:7" ht="13.7" customHeight="1">
      <c r="A27" s="5"/>
      <c r="B27" s="3" t="s">
        <v>792</v>
      </c>
      <c r="C27" s="3" t="s">
        <v>678</v>
      </c>
      <c r="D27" s="12" t="s">
        <v>675</v>
      </c>
      <c r="E27" s="12" t="s">
        <v>717</v>
      </c>
      <c r="F27" s="5"/>
      <c r="G27" s="5"/>
    </row>
    <row r="28" spans="1:7" ht="13.9" customHeight="1">
      <c r="A28" s="5"/>
      <c r="B28" s="3" t="s">
        <v>736</v>
      </c>
      <c r="C28" s="3" t="s">
        <v>681</v>
      </c>
      <c r="D28" s="12" t="s">
        <v>675</v>
      </c>
      <c r="E28" s="3" t="s">
        <v>769</v>
      </c>
      <c r="F28" s="5"/>
      <c r="G28" s="5"/>
    </row>
    <row r="29" spans="1:7" ht="13.7" customHeight="1">
      <c r="A29" s="5"/>
      <c r="B29" s="3" t="s">
        <v>683</v>
      </c>
      <c r="C29" s="3" t="s">
        <v>684</v>
      </c>
      <c r="D29" s="12" t="s">
        <v>675</v>
      </c>
      <c r="E29" s="3" t="s">
        <v>858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12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1128</v>
      </c>
      <c r="C32" s="5"/>
      <c r="D32" s="12" t="s">
        <v>848</v>
      </c>
      <c r="E32" s="3" t="s">
        <v>823</v>
      </c>
      <c r="F32" s="5"/>
      <c r="G32" s="5"/>
    </row>
    <row r="33" spans="1:7" ht="13.9" customHeight="1">
      <c r="A33" s="5"/>
      <c r="B33" s="3" t="s">
        <v>1129</v>
      </c>
      <c r="C33" s="5"/>
      <c r="D33" s="12" t="s">
        <v>690</v>
      </c>
      <c r="E33" s="12" t="s">
        <v>738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12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12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69">
    <tabColor rgb="FFC00000"/>
  </sheetPr>
  <dimension ref="A1:G43"/>
  <sheetViews>
    <sheetView topLeftCell="A25" workbookViewId="0">
      <selection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7109375" customWidth="1"/>
    <col min="6" max="6" width="14.28515625" customWidth="1"/>
    <col min="7" max="7" width="16.7109375" customWidth="1"/>
  </cols>
  <sheetData>
    <row r="1" spans="1:7">
      <c r="A1" s="65" t="s">
        <v>2199</v>
      </c>
    </row>
    <row r="2" spans="1:7">
      <c r="A2" s="84"/>
    </row>
    <row r="3" spans="1:7">
      <c r="A3" s="64" t="s">
        <v>2200</v>
      </c>
    </row>
    <row r="5" spans="1:7" ht="35.1" customHeight="1">
      <c r="A5" s="6" t="s">
        <v>747</v>
      </c>
      <c r="B5" s="112" t="s">
        <v>748</v>
      </c>
      <c r="C5" s="112" t="s">
        <v>749</v>
      </c>
      <c r="D5" s="112" t="s">
        <v>750</v>
      </c>
      <c r="E5" s="135" t="s">
        <v>751</v>
      </c>
      <c r="F5" s="113" t="s">
        <v>752</v>
      </c>
      <c r="G5" s="7" t="s">
        <v>753</v>
      </c>
    </row>
    <row r="6" spans="1:7" ht="12" customHeight="1">
      <c r="A6" s="12" t="s">
        <v>671</v>
      </c>
      <c r="B6" s="110" t="s">
        <v>672</v>
      </c>
      <c r="C6" s="109"/>
      <c r="D6" s="109"/>
      <c r="E6" s="130"/>
      <c r="F6" s="109"/>
      <c r="G6" s="5"/>
    </row>
    <row r="7" spans="1:7" ht="13.7" customHeight="1">
      <c r="A7" s="5"/>
      <c r="B7" s="110" t="s">
        <v>673</v>
      </c>
      <c r="C7" s="110" t="s">
        <v>674</v>
      </c>
      <c r="D7" s="114" t="s">
        <v>675</v>
      </c>
      <c r="E7" s="141" t="s">
        <v>822</v>
      </c>
      <c r="F7" s="109"/>
      <c r="G7" s="5"/>
    </row>
    <row r="8" spans="1:7" ht="13.7" customHeight="1">
      <c r="A8" s="5"/>
      <c r="B8" s="110" t="s">
        <v>840</v>
      </c>
      <c r="C8" s="110" t="s">
        <v>678</v>
      </c>
      <c r="D8" s="114" t="s">
        <v>675</v>
      </c>
      <c r="E8" s="141" t="s">
        <v>825</v>
      </c>
      <c r="F8" s="109"/>
      <c r="G8" s="5"/>
    </row>
    <row r="9" spans="1:7" ht="13.9" customHeight="1">
      <c r="A9" s="5"/>
      <c r="B9" s="110" t="s">
        <v>736</v>
      </c>
      <c r="C9" s="110" t="s">
        <v>681</v>
      </c>
      <c r="D9" s="114" t="s">
        <v>675</v>
      </c>
      <c r="E9" s="141" t="s">
        <v>719</v>
      </c>
      <c r="F9" s="109"/>
      <c r="G9" s="5"/>
    </row>
    <row r="10" spans="1:7" ht="13.7" customHeight="1">
      <c r="A10" s="5"/>
      <c r="B10" s="110" t="s">
        <v>683</v>
      </c>
      <c r="C10" s="110" t="s">
        <v>684</v>
      </c>
      <c r="D10" s="114" t="s">
        <v>675</v>
      </c>
      <c r="E10" s="141" t="s">
        <v>765</v>
      </c>
      <c r="F10" s="109"/>
      <c r="G10" s="5"/>
    </row>
    <row r="11" spans="1:7" ht="12" customHeight="1">
      <c r="A11" s="5"/>
      <c r="B11" s="109"/>
      <c r="C11" s="109"/>
      <c r="D11" s="109"/>
      <c r="E11" s="141" t="s">
        <v>685</v>
      </c>
      <c r="F11" s="142"/>
      <c r="G11" s="5"/>
    </row>
    <row r="12" spans="1:7" ht="12" customHeight="1">
      <c r="A12" s="12" t="s">
        <v>686</v>
      </c>
      <c r="B12" s="110" t="s">
        <v>687</v>
      </c>
      <c r="C12" s="109"/>
      <c r="D12" s="109"/>
      <c r="E12" s="130"/>
      <c r="F12" s="109"/>
      <c r="G12" s="5"/>
    </row>
    <row r="13" spans="1:7" ht="13.7" customHeight="1">
      <c r="A13" s="5"/>
      <c r="B13" s="110" t="s">
        <v>1130</v>
      </c>
      <c r="C13" s="109"/>
      <c r="D13" s="114" t="s">
        <v>905</v>
      </c>
      <c r="E13" s="141" t="s">
        <v>725</v>
      </c>
      <c r="F13" s="109"/>
      <c r="G13" s="5"/>
    </row>
    <row r="14" spans="1:7" ht="13.9" customHeight="1">
      <c r="A14" s="5"/>
      <c r="B14" s="110" t="s">
        <v>1131</v>
      </c>
      <c r="C14" s="109"/>
      <c r="D14" s="114" t="s">
        <v>756</v>
      </c>
      <c r="E14" s="141" t="s">
        <v>761</v>
      </c>
      <c r="F14" s="109"/>
      <c r="G14" s="5"/>
    </row>
    <row r="15" spans="1:7" ht="12" customHeight="1">
      <c r="A15" s="5"/>
      <c r="B15" s="109"/>
      <c r="C15" s="109"/>
      <c r="D15" s="109"/>
      <c r="E15" s="141" t="s">
        <v>698</v>
      </c>
      <c r="F15" s="142"/>
      <c r="G15" s="5"/>
    </row>
    <row r="16" spans="1:7" ht="12" customHeight="1">
      <c r="A16" s="12" t="s">
        <v>699</v>
      </c>
      <c r="B16" s="110" t="s">
        <v>700</v>
      </c>
      <c r="C16" s="109"/>
      <c r="D16" s="109"/>
      <c r="E16" s="130"/>
      <c r="F16" s="109"/>
      <c r="G16" s="5"/>
    </row>
    <row r="17" spans="1:7" ht="12" customHeight="1">
      <c r="A17" s="5"/>
      <c r="B17" s="109"/>
      <c r="C17" s="109"/>
      <c r="D17" s="109"/>
      <c r="E17" s="130"/>
      <c r="F17" s="109"/>
      <c r="G17" s="5"/>
    </row>
    <row r="18" spans="1:7" ht="12" customHeight="1">
      <c r="A18" s="5"/>
      <c r="B18" s="109"/>
      <c r="C18" s="109"/>
      <c r="D18" s="109"/>
      <c r="E18" s="141" t="s">
        <v>701</v>
      </c>
      <c r="F18" s="142"/>
      <c r="G18" s="5"/>
    </row>
    <row r="19" spans="1:7" ht="12" customHeight="1">
      <c r="A19" s="5"/>
      <c r="B19" s="109"/>
      <c r="C19" s="109"/>
      <c r="D19" s="109"/>
      <c r="E19" s="130"/>
      <c r="F19" s="109"/>
      <c r="G19" s="5"/>
    </row>
    <row r="20" spans="1:7" ht="12" customHeight="1">
      <c r="A20" s="12" t="s">
        <v>702</v>
      </c>
      <c r="B20" s="141" t="s">
        <v>703</v>
      </c>
      <c r="C20" s="147"/>
      <c r="D20" s="147"/>
      <c r="E20" s="147"/>
      <c r="F20" s="142"/>
      <c r="G20" s="5"/>
    </row>
    <row r="21" spans="1:7" ht="12" customHeight="1">
      <c r="A21" s="12" t="s">
        <v>704</v>
      </c>
      <c r="B21" s="136" t="s">
        <v>843</v>
      </c>
      <c r="C21" s="137"/>
      <c r="D21" s="138"/>
      <c r="E21" s="141" t="s">
        <v>706</v>
      </c>
      <c r="F21" s="142"/>
      <c r="G21" s="5"/>
    </row>
    <row r="22" spans="1:7" ht="12" customHeight="1">
      <c r="A22" s="12" t="s">
        <v>707</v>
      </c>
      <c r="B22" s="141" t="s">
        <v>708</v>
      </c>
      <c r="C22" s="147"/>
      <c r="D22" s="147"/>
      <c r="E22" s="147"/>
      <c r="F22" s="142"/>
      <c r="G22" s="5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12" customHeight="1">
      <c r="A24" s="65" t="s">
        <v>2201</v>
      </c>
      <c r="B24" s="30"/>
      <c r="C24" s="30"/>
      <c r="D24" s="30"/>
      <c r="E24" s="30"/>
      <c r="F24" s="30"/>
      <c r="G24" s="28"/>
    </row>
    <row r="25" spans="1:7" ht="12" customHeight="1">
      <c r="A25" s="31"/>
      <c r="B25" s="30"/>
      <c r="C25" s="30"/>
      <c r="D25" s="30"/>
      <c r="E25" s="30"/>
      <c r="F25" s="30"/>
      <c r="G25" s="28"/>
    </row>
    <row r="26" spans="1:7" ht="35.1" customHeight="1">
      <c r="A26" s="6" t="s">
        <v>747</v>
      </c>
      <c r="B26" s="6" t="s">
        <v>748</v>
      </c>
      <c r="C26" s="6" t="s">
        <v>749</v>
      </c>
      <c r="D26" s="135" t="s">
        <v>750</v>
      </c>
      <c r="E26" s="6" t="s">
        <v>751</v>
      </c>
      <c r="F26" s="7" t="s">
        <v>752</v>
      </c>
      <c r="G26" s="7" t="s">
        <v>753</v>
      </c>
    </row>
    <row r="27" spans="1:7" ht="12" customHeight="1">
      <c r="A27" s="12" t="s">
        <v>671</v>
      </c>
      <c r="B27" s="3" t="s">
        <v>672</v>
      </c>
      <c r="C27" s="5"/>
      <c r="D27" s="130"/>
      <c r="E27" s="5"/>
      <c r="F27" s="5"/>
      <c r="G27" s="5"/>
    </row>
    <row r="28" spans="1:7" ht="13.7" customHeight="1">
      <c r="A28" s="5"/>
      <c r="B28" s="3" t="s">
        <v>673</v>
      </c>
      <c r="C28" s="3" t="s">
        <v>674</v>
      </c>
      <c r="D28" s="141" t="s">
        <v>675</v>
      </c>
      <c r="E28" s="3" t="s">
        <v>856</v>
      </c>
      <c r="F28" s="5"/>
      <c r="G28" s="5"/>
    </row>
    <row r="29" spans="1:7" ht="13.9" customHeight="1">
      <c r="A29" s="5"/>
      <c r="B29" s="3" t="s">
        <v>840</v>
      </c>
      <c r="C29" s="3" t="s">
        <v>678</v>
      </c>
      <c r="D29" s="141" t="s">
        <v>675</v>
      </c>
      <c r="E29" s="3" t="s">
        <v>856</v>
      </c>
      <c r="F29" s="5"/>
      <c r="G29" s="5"/>
    </row>
    <row r="30" spans="1:7" ht="13.7" customHeight="1">
      <c r="A30" s="5"/>
      <c r="B30" s="3" t="s">
        <v>736</v>
      </c>
      <c r="C30" s="3" t="s">
        <v>681</v>
      </c>
      <c r="D30" s="141" t="s">
        <v>675</v>
      </c>
      <c r="E30" s="3" t="s">
        <v>769</v>
      </c>
      <c r="F30" s="5"/>
      <c r="G30" s="5"/>
    </row>
    <row r="31" spans="1:7" ht="13.9" customHeight="1">
      <c r="A31" s="5"/>
      <c r="B31" s="3" t="s">
        <v>683</v>
      </c>
      <c r="C31" s="3" t="s">
        <v>684</v>
      </c>
      <c r="D31" s="141" t="s">
        <v>675</v>
      </c>
      <c r="E31" s="3" t="s">
        <v>858</v>
      </c>
      <c r="F31" s="5"/>
      <c r="G31" s="5"/>
    </row>
    <row r="32" spans="1:7" ht="12" customHeight="1">
      <c r="A32" s="5"/>
      <c r="B32" s="5"/>
      <c r="C32" s="5"/>
      <c r="D32" s="130"/>
      <c r="E32" s="878" t="s">
        <v>685</v>
      </c>
      <c r="F32" s="878"/>
      <c r="G32" s="5"/>
    </row>
    <row r="33" spans="1:7" ht="12" customHeight="1">
      <c r="A33" s="12" t="s">
        <v>686</v>
      </c>
      <c r="B33" s="3" t="s">
        <v>687</v>
      </c>
      <c r="C33" s="5"/>
      <c r="D33" s="130"/>
      <c r="E33" s="5"/>
      <c r="F33" s="5"/>
      <c r="G33" s="5"/>
    </row>
    <row r="34" spans="1:7" ht="13.7" customHeight="1">
      <c r="A34" s="5"/>
      <c r="B34" s="3" t="s">
        <v>1132</v>
      </c>
      <c r="C34" s="5"/>
      <c r="D34" s="141" t="s">
        <v>855</v>
      </c>
      <c r="E34" s="12">
        <v>12</v>
      </c>
      <c r="F34" s="5"/>
      <c r="G34" s="5"/>
    </row>
    <row r="35" spans="1:7" ht="13.7" customHeight="1">
      <c r="A35" s="5"/>
      <c r="B35" s="3" t="s">
        <v>1131</v>
      </c>
      <c r="C35" s="5"/>
      <c r="D35" s="141" t="s">
        <v>756</v>
      </c>
      <c r="E35" s="3" t="s">
        <v>780</v>
      </c>
      <c r="F35" s="5"/>
      <c r="G35" s="5"/>
    </row>
    <row r="36" spans="1:7" ht="12" customHeight="1">
      <c r="A36" s="5"/>
      <c r="B36" s="5"/>
      <c r="C36" s="5"/>
      <c r="D36" s="130"/>
      <c r="E36" s="878" t="s">
        <v>698</v>
      </c>
      <c r="F36" s="878"/>
      <c r="G36" s="5"/>
    </row>
    <row r="37" spans="1:7" ht="12" customHeight="1">
      <c r="A37" s="12" t="s">
        <v>699</v>
      </c>
      <c r="B37" s="3" t="s">
        <v>700</v>
      </c>
      <c r="C37" s="5"/>
      <c r="D37" s="109"/>
      <c r="E37" s="5"/>
      <c r="F37" s="5"/>
      <c r="G37" s="5"/>
    </row>
    <row r="38" spans="1:7" ht="12" customHeight="1">
      <c r="A38" s="5"/>
      <c r="B38" s="5"/>
      <c r="C38" s="5"/>
      <c r="D38" s="109"/>
      <c r="E38" s="5"/>
      <c r="F38" s="5"/>
      <c r="G38" s="5"/>
    </row>
    <row r="39" spans="1:7" ht="12" customHeight="1">
      <c r="A39" s="5"/>
      <c r="B39" s="5"/>
      <c r="C39" s="5"/>
      <c r="D39" s="109"/>
      <c r="E39" s="878" t="s">
        <v>701</v>
      </c>
      <c r="F39" s="878"/>
      <c r="G39" s="5"/>
    </row>
    <row r="40" spans="1:7" ht="12" customHeight="1">
      <c r="A40" s="5"/>
      <c r="B40" s="5"/>
      <c r="C40" s="5"/>
      <c r="D40" s="109"/>
      <c r="E40" s="5"/>
      <c r="F40" s="5"/>
      <c r="G40" s="5"/>
    </row>
    <row r="41" spans="1:7" ht="12" customHeight="1">
      <c r="A41" s="12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12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12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7">
    <mergeCell ref="B43:F43"/>
    <mergeCell ref="E32:F32"/>
    <mergeCell ref="E36:F36"/>
    <mergeCell ref="E39:F39"/>
    <mergeCell ref="B41:F41"/>
    <mergeCell ref="B42:D42"/>
    <mergeCell ref="E42:F4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70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6.85546875" customWidth="1"/>
    <col min="4" max="4" width="11" customWidth="1"/>
    <col min="5" max="5" width="22.42578125" customWidth="1"/>
    <col min="6" max="6" width="14.28515625" customWidth="1"/>
    <col min="7" max="7" width="16.7109375" customWidth="1"/>
  </cols>
  <sheetData>
    <row r="1" spans="1:7">
      <c r="A1" s="64" t="s">
        <v>2202</v>
      </c>
    </row>
    <row r="3" spans="1:7" ht="35.1" customHeight="1">
      <c r="A3" s="112" t="s">
        <v>747</v>
      </c>
      <c r="B3" s="112" t="s">
        <v>748</v>
      </c>
      <c r="C3" s="135" t="s">
        <v>749</v>
      </c>
      <c r="D3" s="135" t="s">
        <v>750</v>
      </c>
      <c r="E3" s="135" t="s">
        <v>751</v>
      </c>
      <c r="F3" s="134" t="s">
        <v>752</v>
      </c>
      <c r="G3" s="113" t="s">
        <v>753</v>
      </c>
    </row>
    <row r="4" spans="1:7" ht="12" customHeight="1">
      <c r="A4" s="114" t="s">
        <v>671</v>
      </c>
      <c r="B4" s="110" t="s">
        <v>672</v>
      </c>
      <c r="C4" s="130"/>
      <c r="D4" s="130"/>
      <c r="E4" s="130"/>
      <c r="F4" s="131"/>
      <c r="G4" s="109"/>
    </row>
    <row r="5" spans="1:7" ht="13.7" customHeight="1">
      <c r="A5" s="109"/>
      <c r="B5" s="110" t="s">
        <v>673</v>
      </c>
      <c r="C5" s="141" t="s">
        <v>674</v>
      </c>
      <c r="D5" s="141" t="s">
        <v>675</v>
      </c>
      <c r="E5" s="141" t="s">
        <v>856</v>
      </c>
      <c r="F5" s="131"/>
      <c r="G5" s="109"/>
    </row>
    <row r="6" spans="1:7" ht="13.9" customHeight="1">
      <c r="A6" s="109"/>
      <c r="B6" s="110" t="s">
        <v>840</v>
      </c>
      <c r="C6" s="141" t="s">
        <v>678</v>
      </c>
      <c r="D6" s="141" t="s">
        <v>675</v>
      </c>
      <c r="E6" s="141" t="s">
        <v>856</v>
      </c>
      <c r="F6" s="131"/>
      <c r="G6" s="109"/>
    </row>
    <row r="7" spans="1:7" ht="13.7" customHeight="1">
      <c r="A7" s="109"/>
      <c r="B7" s="110" t="s">
        <v>736</v>
      </c>
      <c r="C7" s="141" t="s">
        <v>681</v>
      </c>
      <c r="D7" s="141" t="s">
        <v>675</v>
      </c>
      <c r="E7" s="141" t="s">
        <v>769</v>
      </c>
      <c r="F7" s="131"/>
      <c r="G7" s="109"/>
    </row>
    <row r="8" spans="1:7" ht="13.7" customHeight="1">
      <c r="A8" s="109"/>
      <c r="B8" s="110" t="s">
        <v>683</v>
      </c>
      <c r="C8" s="141" t="s">
        <v>684</v>
      </c>
      <c r="D8" s="141" t="s">
        <v>675</v>
      </c>
      <c r="E8" s="141" t="s">
        <v>858</v>
      </c>
      <c r="F8" s="131"/>
      <c r="G8" s="109"/>
    </row>
    <row r="9" spans="1:7" ht="12" customHeight="1">
      <c r="A9" s="109"/>
      <c r="B9" s="109"/>
      <c r="C9" s="130"/>
      <c r="D9" s="130"/>
      <c r="E9" s="141" t="s">
        <v>685</v>
      </c>
      <c r="F9" s="142"/>
      <c r="G9" s="109"/>
    </row>
    <row r="10" spans="1:7" ht="12" customHeight="1">
      <c r="A10" s="114" t="s">
        <v>686</v>
      </c>
      <c r="B10" s="110" t="s">
        <v>687</v>
      </c>
      <c r="C10" s="130"/>
      <c r="D10" s="130"/>
      <c r="E10" s="130"/>
      <c r="F10" s="131"/>
      <c r="G10" s="109"/>
    </row>
    <row r="11" spans="1:7" ht="13.9" customHeight="1">
      <c r="A11" s="109"/>
      <c r="B11" s="110" t="s">
        <v>1132</v>
      </c>
      <c r="C11" s="130"/>
      <c r="D11" s="141" t="s">
        <v>855</v>
      </c>
      <c r="E11" s="141" t="s">
        <v>1133</v>
      </c>
      <c r="F11" s="131"/>
      <c r="G11" s="109"/>
    </row>
    <row r="12" spans="1:7" ht="13.7" customHeight="1">
      <c r="A12" s="109"/>
      <c r="B12" s="110" t="s">
        <v>1131</v>
      </c>
      <c r="C12" s="130"/>
      <c r="D12" s="141" t="s">
        <v>756</v>
      </c>
      <c r="E12" s="141" t="s">
        <v>780</v>
      </c>
      <c r="F12" s="131"/>
      <c r="G12" s="109"/>
    </row>
    <row r="13" spans="1:7" ht="12" customHeight="1">
      <c r="A13" s="109"/>
      <c r="B13" s="109"/>
      <c r="C13" s="130"/>
      <c r="D13" s="130"/>
      <c r="E13" s="141" t="s">
        <v>698</v>
      </c>
      <c r="F13" s="142"/>
      <c r="G13" s="109"/>
    </row>
    <row r="14" spans="1:7" ht="12" customHeight="1">
      <c r="A14" s="114" t="s">
        <v>699</v>
      </c>
      <c r="B14" s="110" t="s">
        <v>700</v>
      </c>
      <c r="C14" s="130"/>
      <c r="D14" s="131"/>
      <c r="E14" s="130"/>
      <c r="F14" s="131"/>
      <c r="G14" s="109"/>
    </row>
    <row r="15" spans="1:7" ht="12" customHeight="1">
      <c r="A15" s="109"/>
      <c r="B15" s="109"/>
      <c r="C15" s="131"/>
      <c r="D15" s="131"/>
      <c r="E15" s="130"/>
      <c r="F15" s="131"/>
      <c r="G15" s="109"/>
    </row>
    <row r="16" spans="1:7" ht="12" customHeight="1">
      <c r="A16" s="109"/>
      <c r="B16" s="109"/>
      <c r="C16" s="131"/>
      <c r="D16" s="131"/>
      <c r="E16" s="141" t="s">
        <v>701</v>
      </c>
      <c r="F16" s="142"/>
      <c r="G16" s="109"/>
    </row>
    <row r="17" spans="1:7" ht="12" customHeight="1">
      <c r="A17" s="109"/>
      <c r="B17" s="109"/>
      <c r="C17" s="131"/>
      <c r="D17" s="131"/>
      <c r="E17" s="130"/>
      <c r="F17" s="131"/>
      <c r="G17" s="109"/>
    </row>
    <row r="18" spans="1:7" ht="12" customHeight="1">
      <c r="A18" s="114" t="s">
        <v>702</v>
      </c>
      <c r="B18" s="141" t="s">
        <v>703</v>
      </c>
      <c r="C18" s="147"/>
      <c r="D18" s="147"/>
      <c r="E18" s="147"/>
      <c r="F18" s="142"/>
      <c r="G18" s="109"/>
    </row>
    <row r="19" spans="1:7" ht="12" customHeight="1">
      <c r="A19" s="114" t="s">
        <v>704</v>
      </c>
      <c r="B19" s="136" t="s">
        <v>843</v>
      </c>
      <c r="C19" s="137"/>
      <c r="D19" s="138"/>
      <c r="E19" s="141" t="s">
        <v>706</v>
      </c>
      <c r="F19" s="142"/>
      <c r="G19" s="109"/>
    </row>
    <row r="20" spans="1:7" ht="12" customHeight="1">
      <c r="A20" s="114" t="s">
        <v>707</v>
      </c>
      <c r="B20" s="141" t="s">
        <v>708</v>
      </c>
      <c r="C20" s="147"/>
      <c r="D20" s="147"/>
      <c r="E20" s="147"/>
      <c r="F20" s="142"/>
      <c r="G20" s="109"/>
    </row>
    <row r="21" spans="1:7" ht="12" customHeight="1">
      <c r="A21" s="114"/>
      <c r="B21" s="111"/>
      <c r="C21" s="111"/>
      <c r="D21" s="111"/>
      <c r="E21" s="111"/>
      <c r="F21" s="111"/>
      <c r="G21" s="109"/>
    </row>
    <row r="22" spans="1:7" ht="12" customHeight="1">
      <c r="A22" s="64" t="s">
        <v>2203</v>
      </c>
      <c r="B22" s="111"/>
      <c r="C22" s="111"/>
      <c r="D22" s="111"/>
      <c r="E22" s="111"/>
      <c r="F22" s="111"/>
      <c r="G22" s="109"/>
    </row>
    <row r="23" spans="1:7" ht="12" customHeight="1">
      <c r="A23" s="114"/>
      <c r="B23" s="111"/>
      <c r="C23" s="111"/>
      <c r="D23" s="111"/>
      <c r="E23" s="111"/>
      <c r="F23" s="111"/>
      <c r="G23" s="109"/>
    </row>
    <row r="24" spans="1:7" ht="34.9" customHeight="1">
      <c r="A24" s="112" t="s">
        <v>747</v>
      </c>
      <c r="B24" s="135" t="s">
        <v>748</v>
      </c>
      <c r="C24" s="135" t="s">
        <v>749</v>
      </c>
      <c r="D24" s="135" t="s">
        <v>750</v>
      </c>
      <c r="E24" s="135" t="s">
        <v>751</v>
      </c>
      <c r="F24" s="113" t="s">
        <v>752</v>
      </c>
      <c r="G24" s="113" t="s">
        <v>753</v>
      </c>
    </row>
    <row r="25" spans="1:7" ht="12" customHeight="1">
      <c r="A25" s="114" t="s">
        <v>671</v>
      </c>
      <c r="B25" s="141" t="s">
        <v>672</v>
      </c>
      <c r="C25" s="130"/>
      <c r="D25" s="130"/>
      <c r="E25" s="130"/>
      <c r="F25" s="109"/>
      <c r="G25" s="109"/>
    </row>
    <row r="26" spans="1:7" ht="13.9" customHeight="1">
      <c r="A26" s="109"/>
      <c r="B26" s="141" t="s">
        <v>673</v>
      </c>
      <c r="C26" s="141" t="s">
        <v>674</v>
      </c>
      <c r="D26" s="141" t="s">
        <v>675</v>
      </c>
      <c r="E26" s="141" t="s">
        <v>729</v>
      </c>
      <c r="F26" s="109"/>
      <c r="G26" s="109"/>
    </row>
    <row r="27" spans="1:7" ht="13.7" customHeight="1">
      <c r="A27" s="109"/>
      <c r="B27" s="141" t="s">
        <v>840</v>
      </c>
      <c r="C27" s="141" t="s">
        <v>678</v>
      </c>
      <c r="D27" s="141" t="s">
        <v>675</v>
      </c>
      <c r="E27" s="141" t="s">
        <v>729</v>
      </c>
      <c r="F27" s="109"/>
      <c r="G27" s="109"/>
    </row>
    <row r="28" spans="1:7" ht="13.7" customHeight="1">
      <c r="A28" s="109"/>
      <c r="B28" s="141" t="s">
        <v>736</v>
      </c>
      <c r="C28" s="141" t="s">
        <v>681</v>
      </c>
      <c r="D28" s="141" t="s">
        <v>675</v>
      </c>
      <c r="E28" s="141" t="s">
        <v>761</v>
      </c>
      <c r="F28" s="109"/>
      <c r="G28" s="109"/>
    </row>
    <row r="29" spans="1:7" ht="13.9" customHeight="1">
      <c r="A29" s="109"/>
      <c r="B29" s="141" t="s">
        <v>683</v>
      </c>
      <c r="C29" s="141" t="s">
        <v>684</v>
      </c>
      <c r="D29" s="141" t="s">
        <v>675</v>
      </c>
      <c r="E29" s="141" t="s">
        <v>693</v>
      </c>
      <c r="F29" s="109"/>
      <c r="G29" s="109"/>
    </row>
    <row r="30" spans="1:7" ht="12" customHeight="1">
      <c r="A30" s="109"/>
      <c r="B30" s="130"/>
      <c r="C30" s="130"/>
      <c r="D30" s="130"/>
      <c r="E30" s="141" t="s">
        <v>685</v>
      </c>
      <c r="F30" s="142"/>
      <c r="G30" s="109"/>
    </row>
    <row r="31" spans="1:7" ht="12" customHeight="1">
      <c r="A31" s="114" t="s">
        <v>686</v>
      </c>
      <c r="B31" s="141" t="s">
        <v>687</v>
      </c>
      <c r="C31" s="130"/>
      <c r="D31" s="130"/>
      <c r="E31" s="130"/>
      <c r="F31" s="109"/>
      <c r="G31" s="109"/>
    </row>
    <row r="32" spans="1:7" ht="13.7" customHeight="1">
      <c r="A32" s="109"/>
      <c r="B32" s="141" t="s">
        <v>1132</v>
      </c>
      <c r="C32" s="130"/>
      <c r="D32" s="141" t="s">
        <v>855</v>
      </c>
      <c r="E32" s="141" t="s">
        <v>741</v>
      </c>
      <c r="F32" s="109"/>
      <c r="G32" s="109"/>
    </row>
    <row r="33" spans="1:7" ht="13.7" customHeight="1">
      <c r="A33" s="109"/>
      <c r="B33" s="141" t="s">
        <v>1131</v>
      </c>
      <c r="C33" s="130"/>
      <c r="D33" s="141" t="s">
        <v>756</v>
      </c>
      <c r="E33" s="141" t="s">
        <v>780</v>
      </c>
      <c r="F33" s="109"/>
      <c r="G33" s="109"/>
    </row>
    <row r="34" spans="1:7" ht="12" customHeight="1">
      <c r="A34" s="109"/>
      <c r="B34" s="130"/>
      <c r="C34" s="130"/>
      <c r="D34" s="130"/>
      <c r="E34" s="141" t="s">
        <v>698</v>
      </c>
      <c r="F34" s="142"/>
      <c r="G34" s="109"/>
    </row>
    <row r="35" spans="1:7" ht="12" customHeight="1">
      <c r="A35" s="114" t="s">
        <v>699</v>
      </c>
      <c r="B35" s="141" t="s">
        <v>700</v>
      </c>
      <c r="C35" s="130"/>
      <c r="D35" s="130"/>
      <c r="E35" s="130"/>
      <c r="F35" s="109"/>
      <c r="G35" s="109"/>
    </row>
    <row r="36" spans="1:7" ht="12" customHeight="1">
      <c r="A36" s="109"/>
      <c r="B36" s="130"/>
      <c r="C36" s="130"/>
      <c r="D36" s="130"/>
      <c r="E36" s="130"/>
      <c r="F36" s="109"/>
      <c r="G36" s="109"/>
    </row>
    <row r="37" spans="1:7" ht="12" customHeight="1">
      <c r="A37" s="109"/>
      <c r="B37" s="130"/>
      <c r="C37" s="130"/>
      <c r="D37" s="130"/>
      <c r="E37" s="141" t="s">
        <v>701</v>
      </c>
      <c r="F37" s="142"/>
      <c r="G37" s="109"/>
    </row>
    <row r="38" spans="1:7" ht="12" customHeight="1">
      <c r="A38" s="109"/>
      <c r="B38" s="130"/>
      <c r="C38" s="130"/>
      <c r="D38" s="130"/>
      <c r="E38" s="130"/>
      <c r="F38" s="109"/>
      <c r="G38" s="109"/>
    </row>
    <row r="39" spans="1:7" ht="12" customHeight="1">
      <c r="A39" s="114" t="s">
        <v>702</v>
      </c>
      <c r="B39" s="141" t="s">
        <v>703</v>
      </c>
      <c r="C39" s="147"/>
      <c r="D39" s="147"/>
      <c r="E39" s="147"/>
      <c r="F39" s="142"/>
      <c r="G39" s="109"/>
    </row>
    <row r="40" spans="1:7" ht="12" customHeight="1">
      <c r="A40" s="114" t="s">
        <v>704</v>
      </c>
      <c r="B40" s="136" t="s">
        <v>843</v>
      </c>
      <c r="C40" s="137"/>
      <c r="D40" s="137"/>
      <c r="E40" s="141" t="s">
        <v>706</v>
      </c>
      <c r="F40" s="142"/>
      <c r="G40" s="109"/>
    </row>
    <row r="41" spans="1:7" ht="12.2" customHeight="1">
      <c r="A41" s="114" t="s">
        <v>707</v>
      </c>
      <c r="B41" s="141" t="s">
        <v>708</v>
      </c>
      <c r="C41" s="147"/>
      <c r="D41" s="147"/>
      <c r="E41" s="147"/>
      <c r="F41" s="142"/>
      <c r="G41" s="10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71"/>
  <dimension ref="A1:G41"/>
  <sheetViews>
    <sheetView topLeftCell="A13" workbookViewId="0">
      <selection activeCell="B27" sqref="B2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8.5703125" customWidth="1"/>
    <col min="5" max="5" width="9.140625" customWidth="1"/>
    <col min="6" max="6" width="14.28515625" customWidth="1"/>
    <col min="7" max="7" width="16.7109375" customWidth="1"/>
  </cols>
  <sheetData>
    <row r="1" spans="1:7">
      <c r="A1" s="64" t="s">
        <v>2204</v>
      </c>
    </row>
    <row r="3" spans="1:7" ht="35.1" customHeight="1">
      <c r="A3" s="6" t="s">
        <v>747</v>
      </c>
      <c r="B3" s="135" t="s">
        <v>748</v>
      </c>
      <c r="C3" s="135" t="s">
        <v>749</v>
      </c>
      <c r="D3" s="135" t="s">
        <v>750</v>
      </c>
      <c r="E3" s="112" t="s">
        <v>751</v>
      </c>
      <c r="F3" s="113" t="s">
        <v>752</v>
      </c>
      <c r="G3" s="113" t="s">
        <v>753</v>
      </c>
    </row>
    <row r="4" spans="1:7" ht="12" customHeight="1">
      <c r="A4" s="12" t="s">
        <v>671</v>
      </c>
      <c r="B4" s="141" t="s">
        <v>672</v>
      </c>
      <c r="C4" s="130"/>
      <c r="D4" s="130"/>
      <c r="E4" s="109"/>
      <c r="F4" s="109"/>
      <c r="G4" s="109"/>
    </row>
    <row r="5" spans="1:7" ht="13.7" customHeight="1">
      <c r="A5" s="5"/>
      <c r="B5" s="141" t="s">
        <v>673</v>
      </c>
      <c r="C5" s="141" t="s">
        <v>674</v>
      </c>
      <c r="D5" s="141" t="s">
        <v>675</v>
      </c>
      <c r="E5" s="110" t="s">
        <v>729</v>
      </c>
      <c r="F5" s="109"/>
      <c r="G5" s="109"/>
    </row>
    <row r="6" spans="1:7" ht="13.9" customHeight="1">
      <c r="A6" s="5"/>
      <c r="B6" s="141" t="s">
        <v>840</v>
      </c>
      <c r="C6" s="141" t="s">
        <v>678</v>
      </c>
      <c r="D6" s="141" t="s">
        <v>675</v>
      </c>
      <c r="E6" s="110" t="s">
        <v>729</v>
      </c>
      <c r="F6" s="109"/>
      <c r="G6" s="109"/>
    </row>
    <row r="7" spans="1:7" ht="13.7" customHeight="1">
      <c r="A7" s="5"/>
      <c r="B7" s="141" t="s">
        <v>736</v>
      </c>
      <c r="C7" s="141" t="s">
        <v>681</v>
      </c>
      <c r="D7" s="141" t="s">
        <v>675</v>
      </c>
      <c r="E7" s="110" t="s">
        <v>761</v>
      </c>
      <c r="F7" s="109"/>
      <c r="G7" s="109"/>
    </row>
    <row r="8" spans="1:7" ht="13.7" customHeight="1">
      <c r="A8" s="5"/>
      <c r="B8" s="141" t="s">
        <v>683</v>
      </c>
      <c r="C8" s="141" t="s">
        <v>684</v>
      </c>
      <c r="D8" s="141" t="s">
        <v>675</v>
      </c>
      <c r="E8" s="110" t="s">
        <v>693</v>
      </c>
      <c r="F8" s="109"/>
      <c r="G8" s="109"/>
    </row>
    <row r="9" spans="1:7" ht="12" customHeight="1">
      <c r="A9" s="5"/>
      <c r="B9" s="130"/>
      <c r="C9" s="130"/>
      <c r="D9" s="130"/>
      <c r="E9" s="141" t="s">
        <v>685</v>
      </c>
      <c r="F9" s="142"/>
      <c r="G9" s="109"/>
    </row>
    <row r="10" spans="1:7" ht="12" customHeight="1">
      <c r="A10" s="12" t="s">
        <v>686</v>
      </c>
      <c r="B10" s="141" t="s">
        <v>687</v>
      </c>
      <c r="C10" s="130"/>
      <c r="D10" s="130"/>
      <c r="E10" s="109"/>
      <c r="F10" s="109"/>
      <c r="G10" s="109"/>
    </row>
    <row r="11" spans="1:7" ht="13.9" customHeight="1">
      <c r="A11" s="5"/>
      <c r="B11" s="141" t="s">
        <v>1134</v>
      </c>
      <c r="C11" s="130"/>
      <c r="D11" s="141" t="s">
        <v>855</v>
      </c>
      <c r="E11" s="110" t="s">
        <v>767</v>
      </c>
      <c r="F11" s="109"/>
      <c r="G11" s="109"/>
    </row>
    <row r="12" spans="1:7" ht="13.7" customHeight="1">
      <c r="A12" s="5"/>
      <c r="B12" s="141" t="s">
        <v>1131</v>
      </c>
      <c r="C12" s="130"/>
      <c r="D12" s="141" t="s">
        <v>756</v>
      </c>
      <c r="E12" s="110" t="s">
        <v>822</v>
      </c>
      <c r="F12" s="109"/>
      <c r="G12" s="109"/>
    </row>
    <row r="13" spans="1:7" ht="12" customHeight="1">
      <c r="A13" s="5"/>
      <c r="B13" s="130"/>
      <c r="C13" s="130"/>
      <c r="D13" s="130"/>
      <c r="E13" s="141" t="s">
        <v>698</v>
      </c>
      <c r="F13" s="142"/>
      <c r="G13" s="109"/>
    </row>
    <row r="14" spans="1:7" ht="12" customHeight="1">
      <c r="A14" s="12" t="s">
        <v>699</v>
      </c>
      <c r="B14" s="141" t="s">
        <v>700</v>
      </c>
      <c r="C14" s="130"/>
      <c r="D14" s="130"/>
      <c r="E14" s="109"/>
      <c r="F14" s="109"/>
      <c r="G14" s="109"/>
    </row>
    <row r="15" spans="1:7" ht="12" customHeight="1">
      <c r="A15" s="5"/>
      <c r="B15" s="130"/>
      <c r="C15" s="130"/>
      <c r="D15" s="130"/>
      <c r="E15" s="109"/>
      <c r="F15" s="109"/>
      <c r="G15" s="109"/>
    </row>
    <row r="16" spans="1:7" ht="12" customHeight="1">
      <c r="A16" s="5"/>
      <c r="B16" s="130"/>
      <c r="C16" s="130"/>
      <c r="D16" s="131"/>
      <c r="E16" s="141" t="s">
        <v>701</v>
      </c>
      <c r="F16" s="142"/>
      <c r="G16" s="109"/>
    </row>
    <row r="17" spans="1:7" ht="12" customHeight="1">
      <c r="A17" s="5"/>
      <c r="B17" s="130"/>
      <c r="C17" s="130"/>
      <c r="D17" s="131"/>
      <c r="E17" s="109"/>
      <c r="F17" s="109"/>
      <c r="G17" s="109"/>
    </row>
    <row r="18" spans="1:7" ht="12" customHeight="1">
      <c r="A18" s="12" t="s">
        <v>702</v>
      </c>
      <c r="B18" s="141" t="s">
        <v>703</v>
      </c>
      <c r="C18" s="147"/>
      <c r="D18" s="147"/>
      <c r="E18" s="147"/>
      <c r="F18" s="142"/>
      <c r="G18" s="109"/>
    </row>
    <row r="19" spans="1:7" ht="12" customHeight="1">
      <c r="A19" s="12" t="s">
        <v>704</v>
      </c>
      <c r="B19" s="136" t="s">
        <v>843</v>
      </c>
      <c r="C19" s="137"/>
      <c r="D19" s="137"/>
      <c r="E19" s="141" t="s">
        <v>706</v>
      </c>
      <c r="F19" s="142"/>
      <c r="G19" s="109"/>
    </row>
    <row r="20" spans="1:7" ht="12" customHeight="1">
      <c r="A20" s="12" t="s">
        <v>707</v>
      </c>
      <c r="B20" s="141" t="s">
        <v>708</v>
      </c>
      <c r="C20" s="147"/>
      <c r="D20" s="147"/>
      <c r="E20" s="147"/>
      <c r="F20" s="142"/>
      <c r="G20" s="109"/>
    </row>
    <row r="21" spans="1:7" ht="12" customHeight="1">
      <c r="A21" s="31"/>
      <c r="B21" s="111"/>
      <c r="C21" s="111"/>
      <c r="D21" s="111"/>
      <c r="E21" s="111"/>
      <c r="F21" s="111"/>
      <c r="G21" s="109"/>
    </row>
    <row r="22" spans="1:7" ht="12" customHeight="1">
      <c r="A22" s="64" t="s">
        <v>2205</v>
      </c>
      <c r="B22" s="111"/>
      <c r="C22" s="111"/>
      <c r="D22" s="111"/>
      <c r="E22" s="111"/>
      <c r="F22" s="111"/>
      <c r="G22" s="109"/>
    </row>
    <row r="23" spans="1:7" ht="12" customHeight="1">
      <c r="A23" s="31"/>
      <c r="B23" s="111"/>
      <c r="C23" s="111"/>
      <c r="D23" s="111"/>
      <c r="E23" s="111"/>
      <c r="F23" s="111"/>
      <c r="G23" s="109"/>
    </row>
    <row r="24" spans="1:7" ht="35.1" customHeight="1">
      <c r="A24" s="6" t="s">
        <v>747</v>
      </c>
      <c r="B24" s="112" t="s">
        <v>748</v>
      </c>
      <c r="C24" s="135" t="s">
        <v>749</v>
      </c>
      <c r="D24" s="135" t="s">
        <v>750</v>
      </c>
      <c r="E24" s="135" t="s">
        <v>751</v>
      </c>
      <c r="F24" s="113" t="s">
        <v>752</v>
      </c>
      <c r="G24" s="113" t="s">
        <v>753</v>
      </c>
    </row>
    <row r="25" spans="1:7" ht="12" customHeight="1">
      <c r="A25" s="12" t="s">
        <v>671</v>
      </c>
      <c r="B25" s="110" t="s">
        <v>672</v>
      </c>
      <c r="C25" s="130"/>
      <c r="D25" s="130"/>
      <c r="E25" s="130"/>
      <c r="F25" s="109"/>
      <c r="G25" s="109"/>
    </row>
    <row r="26" spans="1:7" ht="17.100000000000001" customHeight="1">
      <c r="A26" s="5"/>
      <c r="B26" s="110" t="s">
        <v>673</v>
      </c>
      <c r="C26" s="141" t="s">
        <v>674</v>
      </c>
      <c r="D26" s="141" t="s">
        <v>675</v>
      </c>
      <c r="E26" s="141" t="s">
        <v>783</v>
      </c>
      <c r="F26" s="109"/>
      <c r="G26" s="109"/>
    </row>
    <row r="27" spans="1:7" ht="13.9" customHeight="1">
      <c r="A27" s="5"/>
      <c r="B27" s="110" t="s">
        <v>840</v>
      </c>
      <c r="C27" s="141" t="s">
        <v>678</v>
      </c>
      <c r="D27" s="141" t="s">
        <v>675</v>
      </c>
      <c r="E27" s="141" t="s">
        <v>783</v>
      </c>
      <c r="F27" s="109"/>
      <c r="G27" s="109"/>
    </row>
    <row r="28" spans="1:7" ht="15.75" customHeight="1">
      <c r="A28" s="5"/>
      <c r="B28" s="110" t="s">
        <v>736</v>
      </c>
      <c r="C28" s="141" t="s">
        <v>681</v>
      </c>
      <c r="D28" s="141" t="s">
        <v>675</v>
      </c>
      <c r="E28" s="141" t="s">
        <v>723</v>
      </c>
      <c r="F28" s="109"/>
      <c r="G28" s="109"/>
    </row>
    <row r="29" spans="1:7" ht="13.7" customHeight="1">
      <c r="A29" s="5"/>
      <c r="B29" s="110" t="s">
        <v>683</v>
      </c>
      <c r="C29" s="141" t="s">
        <v>684</v>
      </c>
      <c r="D29" s="141" t="s">
        <v>675</v>
      </c>
      <c r="E29" s="141" t="s">
        <v>784</v>
      </c>
      <c r="F29" s="109"/>
      <c r="G29" s="109"/>
    </row>
    <row r="30" spans="1:7" ht="12" customHeight="1">
      <c r="A30" s="5"/>
      <c r="B30" s="109"/>
      <c r="C30" s="130"/>
      <c r="D30" s="130"/>
      <c r="E30" s="141" t="s">
        <v>685</v>
      </c>
      <c r="F30" s="142"/>
      <c r="G30" s="109"/>
    </row>
    <row r="31" spans="1:7" ht="12" customHeight="1">
      <c r="A31" s="12" t="s">
        <v>686</v>
      </c>
      <c r="B31" s="110" t="s">
        <v>687</v>
      </c>
      <c r="C31" s="130"/>
      <c r="D31" s="130"/>
      <c r="E31" s="130"/>
      <c r="F31" s="109"/>
      <c r="G31" s="109"/>
    </row>
    <row r="32" spans="1:7" ht="13.9" customHeight="1">
      <c r="A32" s="5"/>
      <c r="B32" s="110" t="s">
        <v>1135</v>
      </c>
      <c r="C32" s="130"/>
      <c r="D32" s="141" t="s">
        <v>850</v>
      </c>
      <c r="E32" s="141" t="s">
        <v>789</v>
      </c>
      <c r="F32" s="109"/>
      <c r="G32" s="109"/>
    </row>
    <row r="33" spans="1:7" ht="13.7" customHeight="1">
      <c r="A33" s="5"/>
      <c r="B33" s="110" t="s">
        <v>1131</v>
      </c>
      <c r="C33" s="131"/>
      <c r="D33" s="141" t="s">
        <v>756</v>
      </c>
      <c r="E33" s="141" t="s">
        <v>761</v>
      </c>
      <c r="F33" s="109"/>
      <c r="G33" s="109"/>
    </row>
    <row r="34" spans="1:7" ht="12" customHeight="1">
      <c r="A34" s="5"/>
      <c r="B34" s="109"/>
      <c r="C34" s="131"/>
      <c r="D34" s="130"/>
      <c r="E34" s="141" t="s">
        <v>698</v>
      </c>
      <c r="F34" s="142"/>
      <c r="G34" s="109"/>
    </row>
    <row r="35" spans="1:7" ht="12" customHeight="1">
      <c r="A35" s="12" t="s">
        <v>699</v>
      </c>
      <c r="B35" s="110" t="s">
        <v>700</v>
      </c>
      <c r="C35" s="131"/>
      <c r="D35" s="130"/>
      <c r="E35" s="130"/>
      <c r="F35" s="109"/>
      <c r="G35" s="109"/>
    </row>
    <row r="36" spans="1:7" ht="12" customHeight="1">
      <c r="A36" s="5"/>
      <c r="B36" s="109"/>
      <c r="C36" s="131"/>
      <c r="D36" s="130"/>
      <c r="E36" s="130"/>
      <c r="F36" s="109"/>
      <c r="G36" s="109"/>
    </row>
    <row r="37" spans="1:7" ht="12" customHeight="1">
      <c r="A37" s="5"/>
      <c r="B37" s="109"/>
      <c r="C37" s="131"/>
      <c r="D37" s="130"/>
      <c r="E37" s="141" t="s">
        <v>701</v>
      </c>
      <c r="F37" s="142"/>
      <c r="G37" s="109"/>
    </row>
    <row r="38" spans="1:7" ht="12" customHeight="1">
      <c r="A38" s="5"/>
      <c r="B38" s="109"/>
      <c r="C38" s="131"/>
      <c r="D38" s="130"/>
      <c r="E38" s="130"/>
      <c r="F38" s="109"/>
      <c r="G38" s="109"/>
    </row>
    <row r="39" spans="1:7" ht="12" customHeight="1">
      <c r="A39" s="12" t="s">
        <v>702</v>
      </c>
      <c r="B39" s="141" t="s">
        <v>703</v>
      </c>
      <c r="C39" s="147"/>
      <c r="D39" s="147"/>
      <c r="E39" s="147"/>
      <c r="F39" s="142"/>
      <c r="G39" s="109"/>
    </row>
    <row r="40" spans="1:7" ht="12" customHeight="1">
      <c r="A40" s="12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12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3">
    <mergeCell ref="B40:D40"/>
    <mergeCell ref="E40:F40"/>
    <mergeCell ref="B41:F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U149"/>
  <sheetViews>
    <sheetView topLeftCell="A17" zoomScale="110" zoomScaleNormal="110" workbookViewId="0">
      <selection activeCell="E34" sqref="E34"/>
    </sheetView>
  </sheetViews>
  <sheetFormatPr defaultRowHeight="12.75"/>
  <cols>
    <col min="1" max="2" width="10.5703125" style="599" customWidth="1"/>
    <col min="3" max="4" width="14.140625" style="597" customWidth="1"/>
    <col min="5" max="5" width="10.7109375" style="575" customWidth="1"/>
    <col min="6" max="7" width="10.7109375" style="598" customWidth="1"/>
    <col min="8" max="8" width="13.5703125" style="575" customWidth="1"/>
    <col min="9" max="9" width="13.42578125" style="575" customWidth="1"/>
    <col min="10" max="10" width="22.140625" style="575" customWidth="1"/>
    <col min="11" max="12" width="11.5703125" style="575" bestFit="1" customWidth="1"/>
    <col min="13" max="16384" width="9.140625" style="575"/>
  </cols>
  <sheetData>
    <row r="1" spans="1:255" ht="15.75">
      <c r="A1" s="831"/>
      <c r="B1" s="831"/>
      <c r="C1" s="831"/>
      <c r="D1" s="831"/>
      <c r="E1" s="831"/>
      <c r="F1" s="831"/>
      <c r="G1" s="831"/>
      <c r="H1" s="831"/>
      <c r="I1" s="831"/>
    </row>
    <row r="2" spans="1:255" s="569" customFormat="1" ht="16.5" thickBot="1">
      <c r="A2" s="831" t="s">
        <v>3055</v>
      </c>
      <c r="B2" s="831"/>
      <c r="C2" s="831"/>
      <c r="D2" s="831"/>
      <c r="E2" s="831"/>
      <c r="F2" s="831"/>
      <c r="G2" s="831"/>
      <c r="H2" s="831"/>
      <c r="I2" s="831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568"/>
      <c r="CR2" s="568"/>
      <c r="CS2" s="568"/>
      <c r="CT2" s="568"/>
      <c r="CU2" s="568"/>
      <c r="CV2" s="568"/>
      <c r="CW2" s="568"/>
      <c r="CX2" s="568"/>
      <c r="CY2" s="568"/>
      <c r="CZ2" s="568"/>
      <c r="DA2" s="568"/>
      <c r="DB2" s="568"/>
      <c r="DC2" s="568"/>
      <c r="DD2" s="568"/>
      <c r="DE2" s="568"/>
      <c r="DF2" s="568"/>
      <c r="DG2" s="568"/>
      <c r="DH2" s="568"/>
      <c r="DI2" s="568"/>
      <c r="DJ2" s="568"/>
      <c r="DK2" s="568"/>
      <c r="DL2" s="568"/>
      <c r="DM2" s="568"/>
      <c r="DN2" s="568"/>
      <c r="DO2" s="568"/>
      <c r="DP2" s="568"/>
      <c r="DQ2" s="568"/>
      <c r="DR2" s="568"/>
      <c r="DS2" s="568"/>
      <c r="DT2" s="568"/>
      <c r="DU2" s="568"/>
      <c r="DV2" s="568"/>
      <c r="DW2" s="568"/>
      <c r="DX2" s="568"/>
      <c r="DY2" s="568"/>
      <c r="DZ2" s="568"/>
      <c r="EA2" s="568"/>
      <c r="EB2" s="568"/>
      <c r="EC2" s="568"/>
      <c r="ED2" s="568"/>
      <c r="EE2" s="568"/>
      <c r="EF2" s="568"/>
      <c r="EG2" s="568"/>
      <c r="EH2" s="568"/>
      <c r="EI2" s="568"/>
      <c r="EJ2" s="568"/>
      <c r="EK2" s="568"/>
      <c r="EL2" s="568"/>
      <c r="EM2" s="568"/>
      <c r="EN2" s="568"/>
      <c r="EO2" s="568"/>
      <c r="EP2" s="568"/>
      <c r="EQ2" s="568"/>
      <c r="ER2" s="568"/>
      <c r="ES2" s="568"/>
      <c r="ET2" s="568"/>
      <c r="EU2" s="568"/>
      <c r="EV2" s="568"/>
      <c r="EW2" s="568"/>
      <c r="EX2" s="568"/>
      <c r="EY2" s="568"/>
      <c r="EZ2" s="568"/>
      <c r="FA2" s="568"/>
      <c r="FB2" s="568"/>
      <c r="FC2" s="568"/>
      <c r="FD2" s="568"/>
      <c r="FE2" s="568"/>
      <c r="FF2" s="568"/>
      <c r="FG2" s="568"/>
      <c r="FH2" s="568"/>
      <c r="FI2" s="568"/>
      <c r="FJ2" s="568"/>
      <c r="FK2" s="568"/>
      <c r="FL2" s="568"/>
      <c r="FM2" s="568"/>
      <c r="FN2" s="568"/>
      <c r="FO2" s="568"/>
      <c r="FP2" s="568"/>
      <c r="FQ2" s="568"/>
      <c r="FR2" s="568"/>
      <c r="FS2" s="568"/>
      <c r="FT2" s="568"/>
      <c r="FU2" s="568"/>
      <c r="FV2" s="568"/>
      <c r="FW2" s="568"/>
      <c r="FX2" s="568"/>
      <c r="FY2" s="568"/>
      <c r="FZ2" s="568"/>
      <c r="GA2" s="568"/>
      <c r="GB2" s="568"/>
      <c r="GC2" s="568"/>
      <c r="GD2" s="568"/>
      <c r="GE2" s="568"/>
      <c r="GF2" s="568"/>
      <c r="GG2" s="568"/>
      <c r="GH2" s="568"/>
      <c r="GI2" s="568"/>
      <c r="GJ2" s="568"/>
      <c r="GK2" s="568"/>
      <c r="GL2" s="568"/>
      <c r="GM2" s="568"/>
      <c r="GN2" s="568"/>
      <c r="GO2" s="568"/>
      <c r="GP2" s="568"/>
      <c r="GQ2" s="568"/>
      <c r="GR2" s="568"/>
      <c r="GS2" s="568"/>
      <c r="GT2" s="568"/>
      <c r="GU2" s="568"/>
      <c r="GV2" s="568"/>
      <c r="GW2" s="568"/>
      <c r="GX2" s="568"/>
      <c r="GY2" s="568"/>
      <c r="GZ2" s="568"/>
      <c r="HA2" s="568"/>
      <c r="HB2" s="568"/>
      <c r="HC2" s="568"/>
      <c r="HD2" s="568"/>
      <c r="HE2" s="568"/>
      <c r="HF2" s="568"/>
      <c r="HG2" s="568"/>
      <c r="HH2" s="568"/>
      <c r="HI2" s="568"/>
      <c r="HJ2" s="568"/>
      <c r="HK2" s="568"/>
      <c r="HL2" s="568"/>
      <c r="HM2" s="568"/>
      <c r="HN2" s="568"/>
      <c r="HO2" s="568"/>
      <c r="HP2" s="568"/>
      <c r="HQ2" s="568"/>
      <c r="HR2" s="568"/>
      <c r="HS2" s="568"/>
      <c r="HT2" s="568"/>
      <c r="HU2" s="568"/>
      <c r="HV2" s="568"/>
      <c r="HW2" s="568"/>
      <c r="HX2" s="568"/>
      <c r="HY2" s="568"/>
      <c r="HZ2" s="568"/>
      <c r="IA2" s="568"/>
      <c r="IB2" s="568"/>
      <c r="IC2" s="568"/>
      <c r="ID2" s="568"/>
      <c r="IE2" s="568"/>
      <c r="IF2" s="568"/>
      <c r="IG2" s="568"/>
      <c r="IH2" s="568"/>
      <c r="II2" s="568"/>
      <c r="IJ2" s="568"/>
      <c r="IK2" s="568"/>
      <c r="IL2" s="568"/>
      <c r="IM2" s="568"/>
      <c r="IN2" s="568"/>
      <c r="IO2" s="568"/>
      <c r="IP2" s="568"/>
      <c r="IQ2" s="568"/>
      <c r="IR2" s="568"/>
      <c r="IS2" s="568"/>
      <c r="IT2" s="568"/>
      <c r="IU2" s="568"/>
    </row>
    <row r="3" spans="1:255" s="568" customFormat="1" ht="9.75" customHeight="1" thickBot="1">
      <c r="A3" s="567"/>
      <c r="B3" s="567"/>
      <c r="C3" s="567"/>
      <c r="D3" s="567"/>
      <c r="E3" s="567"/>
      <c r="F3" s="567"/>
      <c r="G3" s="567"/>
      <c r="H3" s="567"/>
      <c r="I3" s="567"/>
    </row>
    <row r="4" spans="1:255" s="568" customFormat="1">
      <c r="A4" s="570"/>
      <c r="B4" s="832" t="s">
        <v>3016</v>
      </c>
      <c r="C4" s="833"/>
      <c r="D4" s="832" t="s">
        <v>3017</v>
      </c>
      <c r="E4" s="833"/>
      <c r="F4" s="690"/>
      <c r="G4" s="832" t="s">
        <v>3018</v>
      </c>
      <c r="H4" s="833"/>
      <c r="I4" s="571"/>
    </row>
    <row r="5" spans="1:255" s="568" customFormat="1">
      <c r="A5" s="572"/>
      <c r="B5" s="573" t="s">
        <v>3019</v>
      </c>
      <c r="C5" s="573" t="s">
        <v>3020</v>
      </c>
      <c r="D5" s="573" t="s">
        <v>3019</v>
      </c>
      <c r="E5" s="573" t="s">
        <v>3020</v>
      </c>
      <c r="F5" s="574" t="s">
        <v>2905</v>
      </c>
      <c r="G5" s="573" t="s">
        <v>3019</v>
      </c>
      <c r="H5" s="573" t="s">
        <v>3020</v>
      </c>
      <c r="I5" s="573" t="s">
        <v>2906</v>
      </c>
    </row>
    <row r="6" spans="1:255">
      <c r="A6" s="572" t="s">
        <v>2907</v>
      </c>
      <c r="B6" s="573" t="s">
        <v>3021</v>
      </c>
      <c r="C6" s="573" t="s">
        <v>3021</v>
      </c>
      <c r="D6" s="573" t="s">
        <v>3021</v>
      </c>
      <c r="E6" s="573" t="s">
        <v>3021</v>
      </c>
      <c r="F6" s="573" t="s">
        <v>2908</v>
      </c>
      <c r="G6" s="573" t="s">
        <v>3022</v>
      </c>
      <c r="H6" s="573" t="s">
        <v>2909</v>
      </c>
      <c r="I6" s="573"/>
    </row>
    <row r="7" spans="1:255" ht="14.25" customHeight="1" thickBot="1">
      <c r="A7" s="576"/>
      <c r="B7" s="577"/>
      <c r="C7" s="578"/>
      <c r="D7" s="578"/>
      <c r="E7" s="579"/>
      <c r="F7" s="579"/>
      <c r="G7" s="579"/>
      <c r="H7" s="580"/>
      <c r="I7" s="580"/>
    </row>
    <row r="8" spans="1:255" ht="15">
      <c r="A8" s="581">
        <v>0</v>
      </c>
      <c r="B8" s="691">
        <v>0</v>
      </c>
      <c r="C8" s="692">
        <v>0.11</v>
      </c>
      <c r="D8" s="692"/>
      <c r="E8" s="693"/>
      <c r="F8" s="582"/>
      <c r="G8" s="582"/>
      <c r="H8" s="582"/>
      <c r="I8" s="582"/>
      <c r="N8" s="583"/>
      <c r="O8" s="584"/>
    </row>
    <row r="9" spans="1:255" ht="15">
      <c r="A9" s="585"/>
      <c r="B9" s="694"/>
      <c r="C9" s="695"/>
      <c r="D9" s="696">
        <f>+(B8+B10)/2</f>
        <v>0</v>
      </c>
      <c r="E9" s="696">
        <f>+(C8+C10)/2</f>
        <v>0.44500000000000001</v>
      </c>
      <c r="F9" s="586">
        <f>A10-A8</f>
        <v>10</v>
      </c>
      <c r="G9" s="586">
        <f>+F9*D9</f>
        <v>0</v>
      </c>
      <c r="H9" s="586">
        <f>+F9*E9</f>
        <v>4.45</v>
      </c>
      <c r="I9" s="587"/>
    </row>
    <row r="10" spans="1:255" ht="15">
      <c r="A10" s="585">
        <f>+A8+10</f>
        <v>10</v>
      </c>
      <c r="B10" s="694">
        <v>0</v>
      </c>
      <c r="C10" s="695">
        <v>0.78</v>
      </c>
      <c r="D10" s="696"/>
      <c r="E10" s="696"/>
      <c r="F10" s="586"/>
      <c r="G10" s="586"/>
      <c r="H10" s="586"/>
      <c r="I10" s="586"/>
      <c r="N10" s="583"/>
      <c r="O10" s="584"/>
    </row>
    <row r="11" spans="1:255" ht="15">
      <c r="A11" s="585"/>
      <c r="B11" s="694"/>
      <c r="C11" s="695"/>
      <c r="D11" s="696">
        <f>+(B10+B12)/2</f>
        <v>0.18</v>
      </c>
      <c r="E11" s="696">
        <f>+(C10+C12)/2</f>
        <v>0.39</v>
      </c>
      <c r="F11" s="586">
        <f>A12-A10</f>
        <v>25</v>
      </c>
      <c r="G11" s="586">
        <f>+F11*D11</f>
        <v>4.5</v>
      </c>
      <c r="H11" s="586">
        <f>+F11*E11</f>
        <v>9.75</v>
      </c>
      <c r="I11" s="587"/>
    </row>
    <row r="12" spans="1:255" ht="15">
      <c r="A12" s="585">
        <f>+A10+25</f>
        <v>35</v>
      </c>
      <c r="B12" s="694">
        <v>0.36</v>
      </c>
      <c r="C12" s="695">
        <v>0</v>
      </c>
      <c r="D12" s="696"/>
      <c r="E12" s="696"/>
      <c r="F12" s="586"/>
      <c r="G12" s="586"/>
      <c r="H12" s="586"/>
      <c r="I12" s="586"/>
      <c r="N12" s="583"/>
      <c r="O12" s="584"/>
    </row>
    <row r="13" spans="1:255" ht="15">
      <c r="A13" s="585"/>
      <c r="B13" s="694"/>
      <c r="C13" s="695"/>
      <c r="D13" s="696">
        <f>+(B12+B14)/2</f>
        <v>0.47499999999999998</v>
      </c>
      <c r="E13" s="696">
        <f>+(C12+C14)/2</f>
        <v>0</v>
      </c>
      <c r="F13" s="586">
        <f>A14-A12</f>
        <v>15</v>
      </c>
      <c r="G13" s="586">
        <f>+F13*D13</f>
        <v>7.125</v>
      </c>
      <c r="H13" s="586">
        <f>+F13*E13</f>
        <v>0</v>
      </c>
      <c r="I13" s="587"/>
      <c r="N13" s="584"/>
      <c r="O13" s="584"/>
    </row>
    <row r="14" spans="1:255" ht="15">
      <c r="A14" s="585">
        <f>+A12+15</f>
        <v>50</v>
      </c>
      <c r="B14" s="694">
        <v>0.59</v>
      </c>
      <c r="C14" s="695">
        <v>0</v>
      </c>
      <c r="D14" s="696"/>
      <c r="E14" s="696"/>
      <c r="F14" s="586"/>
      <c r="G14" s="586"/>
      <c r="H14" s="586"/>
      <c r="I14" s="586"/>
      <c r="N14" s="583"/>
    </row>
    <row r="15" spans="1:255" ht="15">
      <c r="A15" s="585"/>
      <c r="B15" s="694"/>
      <c r="C15" s="695"/>
      <c r="D15" s="696">
        <f>+(B14+B16)/2</f>
        <v>0.29499999999999998</v>
      </c>
      <c r="E15" s="696">
        <f>+(C14+C16)/2</f>
        <v>0.12</v>
      </c>
      <c r="F15" s="586">
        <f>A16-A14</f>
        <v>50</v>
      </c>
      <c r="G15" s="586">
        <f>+F15*D15</f>
        <v>14.75</v>
      </c>
      <c r="H15" s="586">
        <f>+F15*E15</f>
        <v>6</v>
      </c>
      <c r="I15" s="587"/>
    </row>
    <row r="16" spans="1:255" ht="15">
      <c r="A16" s="585">
        <f>+A14+50</f>
        <v>100</v>
      </c>
      <c r="B16" s="694">
        <v>0</v>
      </c>
      <c r="C16" s="695">
        <v>0.24</v>
      </c>
      <c r="D16" s="695"/>
      <c r="E16" s="696"/>
      <c r="F16" s="586"/>
      <c r="G16" s="586"/>
      <c r="H16" s="586"/>
      <c r="I16" s="586"/>
      <c r="N16" s="583"/>
    </row>
    <row r="17" spans="1:9" ht="15">
      <c r="A17" s="585"/>
      <c r="B17" s="697"/>
      <c r="C17" s="698"/>
      <c r="D17" s="698"/>
      <c r="E17" s="696">
        <f>+(C16+C18)/2</f>
        <v>0.51</v>
      </c>
      <c r="F17" s="586">
        <f>A18-A16</f>
        <v>50</v>
      </c>
      <c r="G17" s="586">
        <f>+F17*D17</f>
        <v>0</v>
      </c>
      <c r="H17" s="586">
        <f>+F17*E17</f>
        <v>25.5</v>
      </c>
      <c r="I17" s="587"/>
    </row>
    <row r="18" spans="1:9" ht="15">
      <c r="A18" s="585">
        <f>+A16+50</f>
        <v>150</v>
      </c>
      <c r="B18" s="694">
        <v>0</v>
      </c>
      <c r="C18" s="695">
        <v>0.78</v>
      </c>
      <c r="D18" s="696"/>
      <c r="E18" s="696"/>
      <c r="F18" s="586"/>
      <c r="G18" s="586"/>
      <c r="H18" s="586"/>
      <c r="I18" s="586"/>
    </row>
    <row r="19" spans="1:9" ht="15">
      <c r="A19" s="585"/>
      <c r="B19" s="694"/>
      <c r="C19" s="695"/>
      <c r="D19" s="696">
        <f>+(B18+B20)/2</f>
        <v>0</v>
      </c>
      <c r="E19" s="696">
        <f>+(C18+C20)/2</f>
        <v>0.46500000000000002</v>
      </c>
      <c r="F19" s="586">
        <f>A20-A18</f>
        <v>50</v>
      </c>
      <c r="G19" s="586">
        <f>+F19*D19</f>
        <v>0</v>
      </c>
      <c r="H19" s="586">
        <f>+F19*E19</f>
        <v>23.25</v>
      </c>
      <c r="I19" s="586"/>
    </row>
    <row r="20" spans="1:9" ht="15">
      <c r="A20" s="585">
        <f>+A18+50</f>
        <v>200</v>
      </c>
      <c r="B20" s="694">
        <v>0</v>
      </c>
      <c r="C20" s="695">
        <v>0.15</v>
      </c>
      <c r="D20" s="696"/>
      <c r="E20" s="696"/>
      <c r="F20" s="586"/>
      <c r="G20" s="586"/>
      <c r="H20" s="586"/>
      <c r="I20" s="586"/>
    </row>
    <row r="21" spans="1:9" ht="15">
      <c r="A21" s="585"/>
      <c r="B21" s="694"/>
      <c r="C21" s="695"/>
      <c r="D21" s="696">
        <f>+(B20+B22)/2</f>
        <v>0.59</v>
      </c>
      <c r="E21" s="696">
        <f>+(C20+C22)/2</f>
        <v>7.4999999999999997E-2</v>
      </c>
      <c r="F21" s="586">
        <f>A22-A20</f>
        <v>33</v>
      </c>
      <c r="G21" s="586">
        <f>+F21*D21</f>
        <v>19.47</v>
      </c>
      <c r="H21" s="586">
        <f>+F21*E21</f>
        <v>2.4750000000000001</v>
      </c>
      <c r="I21" s="586"/>
    </row>
    <row r="22" spans="1:9" ht="15">
      <c r="A22" s="585">
        <f>+A20+33</f>
        <v>233</v>
      </c>
      <c r="B22" s="694">
        <v>1.18</v>
      </c>
      <c r="C22" s="695">
        <v>0</v>
      </c>
      <c r="D22" s="695"/>
      <c r="E22" s="696"/>
      <c r="F22" s="586"/>
      <c r="G22" s="586"/>
      <c r="H22" s="586"/>
      <c r="I22" s="586"/>
    </row>
    <row r="23" spans="1:9" ht="15">
      <c r="A23" s="585"/>
      <c r="B23" s="589"/>
      <c r="C23" s="588"/>
      <c r="D23" s="588"/>
      <c r="E23" s="586"/>
      <c r="F23" s="586"/>
      <c r="G23" s="586"/>
      <c r="H23" s="586"/>
      <c r="I23" s="586"/>
    </row>
    <row r="24" spans="1:9" ht="15">
      <c r="A24" s="585"/>
      <c r="B24" s="589"/>
      <c r="C24" s="588"/>
      <c r="D24" s="588"/>
      <c r="E24" s="586"/>
      <c r="F24" s="586"/>
      <c r="G24" s="586"/>
      <c r="H24" s="586"/>
      <c r="I24" s="586"/>
    </row>
    <row r="25" spans="1:9">
      <c r="A25" s="825" t="s">
        <v>2910</v>
      </c>
      <c r="B25" s="590"/>
      <c r="C25" s="591"/>
      <c r="D25" s="591"/>
      <c r="E25" s="699"/>
      <c r="F25" s="592"/>
      <c r="G25" s="827">
        <f>SUM(G9:G24)</f>
        <v>45.844999999999999</v>
      </c>
      <c r="H25" s="827">
        <f>SUM(H9:H22)</f>
        <v>71.424999999999997</v>
      </c>
      <c r="I25" s="829"/>
    </row>
    <row r="26" spans="1:9">
      <c r="A26" s="826"/>
      <c r="B26" s="593"/>
      <c r="C26" s="594"/>
      <c r="D26" s="594"/>
      <c r="E26" s="700"/>
      <c r="F26" s="595"/>
      <c r="G26" s="828"/>
      <c r="H26" s="828"/>
      <c r="I26" s="830"/>
    </row>
    <row r="27" spans="1:9">
      <c r="A27" s="596"/>
      <c r="B27" s="596"/>
      <c r="C27" s="575"/>
      <c r="D27" s="575"/>
      <c r="F27" s="575"/>
      <c r="G27" s="575"/>
    </row>
    <row r="28" spans="1:9">
      <c r="A28" s="596"/>
      <c r="B28" s="596"/>
      <c r="F28" s="598" t="s">
        <v>3056</v>
      </c>
      <c r="H28" s="726">
        <f>H25</f>
        <v>71.424999999999997</v>
      </c>
    </row>
    <row r="29" spans="1:9">
      <c r="A29" s="596"/>
      <c r="B29" s="596"/>
      <c r="H29" s="727">
        <f>G25</f>
        <v>45.844999999999999</v>
      </c>
      <c r="I29" s="728" t="s">
        <v>2996</v>
      </c>
    </row>
    <row r="30" spans="1:9">
      <c r="A30" s="596"/>
      <c r="B30" s="596"/>
      <c r="H30" s="729">
        <f>H28-H29</f>
        <v>25.58</v>
      </c>
    </row>
    <row r="31" spans="1:9">
      <c r="A31" s="596"/>
      <c r="B31" s="596"/>
    </row>
    <row r="32" spans="1:9">
      <c r="A32" s="596"/>
      <c r="B32" s="596"/>
    </row>
    <row r="33" spans="1:2">
      <c r="A33" s="596"/>
      <c r="B33" s="596"/>
    </row>
    <row r="34" spans="1:2">
      <c r="A34" s="596"/>
      <c r="B34" s="596"/>
    </row>
    <row r="35" spans="1:2">
      <c r="A35" s="596"/>
      <c r="B35" s="596"/>
    </row>
    <row r="36" spans="1:2">
      <c r="A36" s="596"/>
      <c r="B36" s="596"/>
    </row>
    <row r="37" spans="1:2">
      <c r="A37" s="596"/>
      <c r="B37" s="596"/>
    </row>
    <row r="38" spans="1:2">
      <c r="A38" s="596"/>
      <c r="B38" s="596"/>
    </row>
    <row r="39" spans="1:2">
      <c r="A39" s="596"/>
      <c r="B39" s="596"/>
    </row>
    <row r="40" spans="1:2">
      <c r="A40" s="596"/>
      <c r="B40" s="596"/>
    </row>
    <row r="41" spans="1:2">
      <c r="A41" s="596"/>
      <c r="B41" s="596"/>
    </row>
    <row r="42" spans="1:2">
      <c r="A42" s="596"/>
      <c r="B42" s="596"/>
    </row>
    <row r="43" spans="1:2">
      <c r="A43" s="596"/>
      <c r="B43" s="596"/>
    </row>
    <row r="44" spans="1:2">
      <c r="A44" s="596"/>
      <c r="B44" s="596"/>
    </row>
    <row r="45" spans="1:2">
      <c r="A45" s="596"/>
      <c r="B45" s="596"/>
    </row>
    <row r="46" spans="1:2">
      <c r="A46" s="596"/>
      <c r="B46" s="596"/>
    </row>
    <row r="47" spans="1:2">
      <c r="A47" s="596"/>
      <c r="B47" s="596"/>
    </row>
    <row r="48" spans="1:2">
      <c r="A48" s="596"/>
      <c r="B48" s="596"/>
    </row>
    <row r="49" spans="1:2">
      <c r="A49" s="596"/>
      <c r="B49" s="596"/>
    </row>
    <row r="50" spans="1:2">
      <c r="A50" s="596"/>
      <c r="B50" s="596"/>
    </row>
    <row r="51" spans="1:2">
      <c r="A51" s="596"/>
      <c r="B51" s="596"/>
    </row>
    <row r="52" spans="1:2">
      <c r="A52" s="596"/>
      <c r="B52" s="596"/>
    </row>
    <row r="53" spans="1:2">
      <c r="A53" s="596"/>
      <c r="B53" s="596"/>
    </row>
    <row r="54" spans="1:2">
      <c r="A54" s="596"/>
      <c r="B54" s="596"/>
    </row>
    <row r="55" spans="1:2">
      <c r="A55" s="596"/>
      <c r="B55" s="596"/>
    </row>
    <row r="56" spans="1:2">
      <c r="A56" s="596"/>
      <c r="B56" s="596"/>
    </row>
    <row r="57" spans="1:2">
      <c r="A57" s="596"/>
      <c r="B57" s="596"/>
    </row>
    <row r="58" spans="1:2">
      <c r="A58" s="596"/>
      <c r="B58" s="596"/>
    </row>
    <row r="59" spans="1:2">
      <c r="A59" s="596"/>
      <c r="B59" s="596"/>
    </row>
    <row r="60" spans="1:2">
      <c r="A60" s="596"/>
      <c r="B60" s="596"/>
    </row>
    <row r="61" spans="1:2">
      <c r="A61" s="596"/>
      <c r="B61" s="596"/>
    </row>
    <row r="62" spans="1:2">
      <c r="A62" s="596"/>
      <c r="B62" s="596"/>
    </row>
    <row r="63" spans="1:2">
      <c r="A63" s="596"/>
      <c r="B63" s="596"/>
    </row>
    <row r="64" spans="1:2">
      <c r="A64" s="596"/>
      <c r="B64" s="596"/>
    </row>
    <row r="65" spans="1:2">
      <c r="A65" s="596"/>
      <c r="B65" s="596"/>
    </row>
    <row r="66" spans="1:2">
      <c r="A66" s="596"/>
      <c r="B66" s="596"/>
    </row>
    <row r="67" spans="1:2">
      <c r="A67" s="596"/>
      <c r="B67" s="596"/>
    </row>
    <row r="68" spans="1:2">
      <c r="A68" s="596"/>
      <c r="B68" s="596"/>
    </row>
    <row r="69" spans="1:2">
      <c r="A69" s="596"/>
      <c r="B69" s="596"/>
    </row>
    <row r="70" spans="1:2">
      <c r="A70" s="596"/>
      <c r="B70" s="596"/>
    </row>
    <row r="71" spans="1:2">
      <c r="A71" s="596"/>
      <c r="B71" s="596"/>
    </row>
    <row r="72" spans="1:2">
      <c r="A72" s="596"/>
      <c r="B72" s="596"/>
    </row>
    <row r="73" spans="1:2">
      <c r="A73" s="596"/>
      <c r="B73" s="596"/>
    </row>
    <row r="74" spans="1:2">
      <c r="A74" s="596"/>
      <c r="B74" s="596"/>
    </row>
    <row r="75" spans="1:2">
      <c r="A75" s="596"/>
      <c r="B75" s="596"/>
    </row>
    <row r="76" spans="1:2">
      <c r="A76" s="596"/>
      <c r="B76" s="596"/>
    </row>
    <row r="77" spans="1:2">
      <c r="A77" s="596"/>
      <c r="B77" s="596"/>
    </row>
    <row r="78" spans="1:2">
      <c r="A78" s="596"/>
      <c r="B78" s="596"/>
    </row>
    <row r="79" spans="1:2">
      <c r="A79" s="596"/>
      <c r="B79" s="596"/>
    </row>
    <row r="80" spans="1:2">
      <c r="A80" s="596"/>
      <c r="B80" s="596"/>
    </row>
    <row r="81" spans="1:2">
      <c r="A81" s="596"/>
      <c r="B81" s="596"/>
    </row>
    <row r="82" spans="1:2">
      <c r="A82" s="596"/>
      <c r="B82" s="596"/>
    </row>
    <row r="83" spans="1:2">
      <c r="A83" s="596"/>
      <c r="B83" s="596"/>
    </row>
    <row r="84" spans="1:2">
      <c r="A84" s="596"/>
      <c r="B84" s="596"/>
    </row>
    <row r="85" spans="1:2">
      <c r="A85" s="596"/>
      <c r="B85" s="596"/>
    </row>
    <row r="86" spans="1:2">
      <c r="A86" s="596"/>
      <c r="B86" s="596"/>
    </row>
    <row r="87" spans="1:2">
      <c r="A87" s="596"/>
      <c r="B87" s="596"/>
    </row>
    <row r="88" spans="1:2">
      <c r="A88" s="596"/>
      <c r="B88" s="596"/>
    </row>
    <row r="89" spans="1:2">
      <c r="A89" s="596"/>
      <c r="B89" s="596"/>
    </row>
    <row r="90" spans="1:2">
      <c r="A90" s="596"/>
      <c r="B90" s="596"/>
    </row>
    <row r="91" spans="1:2">
      <c r="A91" s="596"/>
      <c r="B91" s="596"/>
    </row>
    <row r="92" spans="1:2">
      <c r="A92" s="596"/>
      <c r="B92" s="596"/>
    </row>
    <row r="93" spans="1:2">
      <c r="A93" s="596"/>
      <c r="B93" s="596"/>
    </row>
    <row r="94" spans="1:2">
      <c r="A94" s="596"/>
      <c r="B94" s="596"/>
    </row>
    <row r="95" spans="1:2">
      <c r="A95" s="596"/>
      <c r="B95" s="596"/>
    </row>
    <row r="96" spans="1:2">
      <c r="A96" s="596"/>
      <c r="B96" s="596"/>
    </row>
    <row r="97" spans="1:255">
      <c r="A97" s="596"/>
      <c r="B97" s="596"/>
    </row>
    <row r="98" spans="1:255">
      <c r="A98" s="596"/>
      <c r="B98" s="596"/>
    </row>
    <row r="99" spans="1:255">
      <c r="A99" s="596"/>
      <c r="B99" s="596"/>
    </row>
    <row r="100" spans="1:255">
      <c r="A100" s="596"/>
      <c r="B100" s="596"/>
    </row>
    <row r="101" spans="1:255">
      <c r="A101" s="596"/>
      <c r="B101" s="596"/>
    </row>
    <row r="102" spans="1:255">
      <c r="A102" s="596"/>
      <c r="B102" s="596"/>
    </row>
    <row r="103" spans="1:255" s="597" customFormat="1">
      <c r="A103" s="596"/>
      <c r="B103" s="596"/>
      <c r="E103" s="575"/>
      <c r="F103" s="598"/>
      <c r="G103" s="598"/>
      <c r="H103" s="575"/>
      <c r="I103" s="575"/>
      <c r="J103" s="575"/>
      <c r="K103" s="575"/>
      <c r="L103" s="575"/>
      <c r="M103" s="575"/>
      <c r="N103" s="575"/>
      <c r="O103" s="575"/>
      <c r="P103" s="575"/>
      <c r="Q103" s="575"/>
      <c r="R103" s="575"/>
      <c r="S103" s="575"/>
      <c r="T103" s="575"/>
      <c r="U103" s="575"/>
      <c r="V103" s="575"/>
      <c r="W103" s="575"/>
      <c r="X103" s="575"/>
      <c r="Y103" s="575"/>
      <c r="Z103" s="575"/>
      <c r="AA103" s="575"/>
      <c r="AB103" s="575"/>
      <c r="AC103" s="575"/>
      <c r="AD103" s="575"/>
      <c r="AE103" s="575"/>
      <c r="AF103" s="575"/>
      <c r="AG103" s="575"/>
      <c r="AH103" s="575"/>
      <c r="AI103" s="575"/>
      <c r="AJ103" s="575"/>
      <c r="AK103" s="575"/>
      <c r="AL103" s="575"/>
      <c r="AM103" s="575"/>
      <c r="AN103" s="575"/>
      <c r="AO103" s="575"/>
      <c r="AP103" s="575"/>
      <c r="AQ103" s="575"/>
      <c r="AR103" s="575"/>
      <c r="AS103" s="575"/>
      <c r="AT103" s="575"/>
      <c r="AU103" s="575"/>
      <c r="AV103" s="575"/>
      <c r="AW103" s="575"/>
      <c r="AX103" s="575"/>
      <c r="AY103" s="575"/>
      <c r="AZ103" s="575"/>
      <c r="BA103" s="575"/>
      <c r="BB103" s="575"/>
      <c r="BC103" s="575"/>
      <c r="BD103" s="575"/>
      <c r="BE103" s="575"/>
      <c r="BF103" s="575"/>
      <c r="BG103" s="575"/>
      <c r="BH103" s="575"/>
      <c r="BI103" s="575"/>
      <c r="BJ103" s="575"/>
      <c r="BK103" s="575"/>
      <c r="BL103" s="575"/>
      <c r="BM103" s="575"/>
      <c r="BN103" s="575"/>
      <c r="BO103" s="575"/>
      <c r="BP103" s="575"/>
      <c r="BQ103" s="575"/>
      <c r="BR103" s="575"/>
      <c r="BS103" s="575"/>
      <c r="BT103" s="575"/>
      <c r="BU103" s="575"/>
      <c r="BV103" s="575"/>
      <c r="BW103" s="575"/>
      <c r="BX103" s="575"/>
      <c r="BY103" s="575"/>
      <c r="BZ103" s="575"/>
      <c r="CA103" s="575"/>
      <c r="CB103" s="575"/>
      <c r="CC103" s="575"/>
      <c r="CD103" s="575"/>
      <c r="CE103" s="575"/>
      <c r="CF103" s="575"/>
      <c r="CG103" s="575"/>
      <c r="CH103" s="575"/>
      <c r="CI103" s="575"/>
      <c r="CJ103" s="575"/>
      <c r="CK103" s="575"/>
      <c r="CL103" s="575"/>
      <c r="CM103" s="575"/>
      <c r="CN103" s="575"/>
      <c r="CO103" s="575"/>
      <c r="CP103" s="575"/>
      <c r="CQ103" s="575"/>
      <c r="CR103" s="575"/>
      <c r="CS103" s="575"/>
      <c r="CT103" s="575"/>
      <c r="CU103" s="575"/>
      <c r="CV103" s="575"/>
      <c r="CW103" s="575"/>
      <c r="CX103" s="575"/>
      <c r="CY103" s="575"/>
      <c r="CZ103" s="575"/>
      <c r="DA103" s="575"/>
      <c r="DB103" s="575"/>
      <c r="DC103" s="575"/>
      <c r="DD103" s="575"/>
      <c r="DE103" s="575"/>
      <c r="DF103" s="575"/>
      <c r="DG103" s="575"/>
      <c r="DH103" s="575"/>
      <c r="DI103" s="575"/>
      <c r="DJ103" s="575"/>
      <c r="DK103" s="575"/>
      <c r="DL103" s="575"/>
      <c r="DM103" s="575"/>
      <c r="DN103" s="575"/>
      <c r="DO103" s="575"/>
      <c r="DP103" s="575"/>
      <c r="DQ103" s="575"/>
      <c r="DR103" s="575"/>
      <c r="DS103" s="575"/>
      <c r="DT103" s="575"/>
      <c r="DU103" s="575"/>
      <c r="DV103" s="575"/>
      <c r="DW103" s="575"/>
      <c r="DX103" s="575"/>
      <c r="DY103" s="575"/>
      <c r="DZ103" s="575"/>
      <c r="EA103" s="575"/>
      <c r="EB103" s="575"/>
      <c r="EC103" s="575"/>
      <c r="ED103" s="575"/>
      <c r="EE103" s="575"/>
      <c r="EF103" s="575"/>
      <c r="EG103" s="575"/>
      <c r="EH103" s="575"/>
      <c r="EI103" s="575"/>
      <c r="EJ103" s="575"/>
      <c r="EK103" s="575"/>
      <c r="EL103" s="575"/>
      <c r="EM103" s="575"/>
      <c r="EN103" s="575"/>
      <c r="EO103" s="575"/>
      <c r="EP103" s="575"/>
      <c r="EQ103" s="575"/>
      <c r="ER103" s="575"/>
      <c r="ES103" s="575"/>
      <c r="ET103" s="575"/>
      <c r="EU103" s="575"/>
      <c r="EV103" s="575"/>
      <c r="EW103" s="575"/>
      <c r="EX103" s="575"/>
      <c r="EY103" s="575"/>
      <c r="EZ103" s="575"/>
      <c r="FA103" s="575"/>
      <c r="FB103" s="575"/>
      <c r="FC103" s="575"/>
      <c r="FD103" s="575"/>
      <c r="FE103" s="575"/>
      <c r="FF103" s="575"/>
      <c r="FG103" s="575"/>
      <c r="FH103" s="575"/>
      <c r="FI103" s="575"/>
      <c r="FJ103" s="575"/>
      <c r="FK103" s="575"/>
      <c r="FL103" s="575"/>
      <c r="FM103" s="575"/>
      <c r="FN103" s="575"/>
      <c r="FO103" s="575"/>
      <c r="FP103" s="575"/>
      <c r="FQ103" s="575"/>
      <c r="FR103" s="575"/>
      <c r="FS103" s="575"/>
      <c r="FT103" s="575"/>
      <c r="FU103" s="575"/>
      <c r="FV103" s="575"/>
      <c r="FW103" s="575"/>
      <c r="FX103" s="575"/>
      <c r="FY103" s="575"/>
      <c r="FZ103" s="575"/>
      <c r="GA103" s="575"/>
      <c r="GB103" s="575"/>
      <c r="GC103" s="575"/>
      <c r="GD103" s="575"/>
      <c r="GE103" s="575"/>
      <c r="GF103" s="575"/>
      <c r="GG103" s="575"/>
      <c r="GH103" s="575"/>
      <c r="GI103" s="575"/>
      <c r="GJ103" s="575"/>
      <c r="GK103" s="575"/>
      <c r="GL103" s="575"/>
      <c r="GM103" s="575"/>
      <c r="GN103" s="575"/>
      <c r="GO103" s="575"/>
      <c r="GP103" s="575"/>
      <c r="GQ103" s="575"/>
      <c r="GR103" s="575"/>
      <c r="GS103" s="575"/>
      <c r="GT103" s="575"/>
      <c r="GU103" s="575"/>
      <c r="GV103" s="575"/>
      <c r="GW103" s="575"/>
      <c r="GX103" s="575"/>
      <c r="GY103" s="575"/>
      <c r="GZ103" s="575"/>
      <c r="HA103" s="575"/>
      <c r="HB103" s="575"/>
      <c r="HC103" s="575"/>
      <c r="HD103" s="575"/>
      <c r="HE103" s="575"/>
      <c r="HF103" s="575"/>
      <c r="HG103" s="575"/>
      <c r="HH103" s="575"/>
      <c r="HI103" s="575"/>
      <c r="HJ103" s="575"/>
      <c r="HK103" s="575"/>
      <c r="HL103" s="575"/>
      <c r="HM103" s="575"/>
      <c r="HN103" s="575"/>
      <c r="HO103" s="575"/>
      <c r="HP103" s="575"/>
      <c r="HQ103" s="575"/>
      <c r="HR103" s="575"/>
      <c r="HS103" s="575"/>
      <c r="HT103" s="575"/>
      <c r="HU103" s="575"/>
      <c r="HV103" s="575"/>
      <c r="HW103" s="575"/>
      <c r="HX103" s="575"/>
      <c r="HY103" s="575"/>
      <c r="HZ103" s="575"/>
      <c r="IA103" s="575"/>
      <c r="IB103" s="575"/>
      <c r="IC103" s="575"/>
      <c r="ID103" s="575"/>
      <c r="IE103" s="575"/>
      <c r="IF103" s="575"/>
      <c r="IG103" s="575"/>
      <c r="IH103" s="575"/>
      <c r="II103" s="575"/>
      <c r="IJ103" s="575"/>
      <c r="IK103" s="575"/>
      <c r="IL103" s="575"/>
      <c r="IM103" s="575"/>
      <c r="IN103" s="575"/>
      <c r="IO103" s="575"/>
      <c r="IP103" s="575"/>
      <c r="IQ103" s="575"/>
      <c r="IR103" s="575"/>
      <c r="IS103" s="575"/>
      <c r="IT103" s="575"/>
      <c r="IU103" s="575"/>
    </row>
    <row r="104" spans="1:255" s="597" customFormat="1">
      <c r="A104" s="596"/>
      <c r="B104" s="596"/>
      <c r="E104" s="575"/>
      <c r="F104" s="598"/>
      <c r="G104" s="598"/>
      <c r="H104" s="575"/>
      <c r="I104" s="575"/>
      <c r="J104" s="575"/>
      <c r="K104" s="575"/>
      <c r="L104" s="575"/>
      <c r="M104" s="575"/>
      <c r="N104" s="575"/>
      <c r="O104" s="575"/>
      <c r="P104" s="575"/>
      <c r="Q104" s="575"/>
      <c r="R104" s="575"/>
      <c r="S104" s="575"/>
      <c r="T104" s="575"/>
      <c r="U104" s="575"/>
      <c r="V104" s="575"/>
      <c r="W104" s="575"/>
      <c r="X104" s="575"/>
      <c r="Y104" s="575"/>
      <c r="Z104" s="575"/>
      <c r="AA104" s="575"/>
      <c r="AB104" s="575"/>
      <c r="AC104" s="575"/>
      <c r="AD104" s="575"/>
      <c r="AE104" s="575"/>
      <c r="AF104" s="575"/>
      <c r="AG104" s="575"/>
      <c r="AH104" s="575"/>
      <c r="AI104" s="575"/>
      <c r="AJ104" s="575"/>
      <c r="AK104" s="575"/>
      <c r="AL104" s="575"/>
      <c r="AM104" s="575"/>
      <c r="AN104" s="575"/>
      <c r="AO104" s="575"/>
      <c r="AP104" s="575"/>
      <c r="AQ104" s="575"/>
      <c r="AR104" s="575"/>
      <c r="AS104" s="575"/>
      <c r="AT104" s="575"/>
      <c r="AU104" s="575"/>
      <c r="AV104" s="575"/>
      <c r="AW104" s="575"/>
      <c r="AX104" s="575"/>
      <c r="AY104" s="575"/>
      <c r="AZ104" s="575"/>
      <c r="BA104" s="575"/>
      <c r="BB104" s="575"/>
      <c r="BC104" s="575"/>
      <c r="BD104" s="575"/>
      <c r="BE104" s="575"/>
      <c r="BF104" s="575"/>
      <c r="BG104" s="575"/>
      <c r="BH104" s="575"/>
      <c r="BI104" s="575"/>
      <c r="BJ104" s="575"/>
      <c r="BK104" s="575"/>
      <c r="BL104" s="575"/>
      <c r="BM104" s="575"/>
      <c r="BN104" s="575"/>
      <c r="BO104" s="575"/>
      <c r="BP104" s="575"/>
      <c r="BQ104" s="575"/>
      <c r="BR104" s="575"/>
      <c r="BS104" s="575"/>
      <c r="BT104" s="575"/>
      <c r="BU104" s="575"/>
      <c r="BV104" s="575"/>
      <c r="BW104" s="575"/>
      <c r="BX104" s="575"/>
      <c r="BY104" s="575"/>
      <c r="BZ104" s="575"/>
      <c r="CA104" s="575"/>
      <c r="CB104" s="575"/>
      <c r="CC104" s="575"/>
      <c r="CD104" s="575"/>
      <c r="CE104" s="575"/>
      <c r="CF104" s="575"/>
      <c r="CG104" s="575"/>
      <c r="CH104" s="575"/>
      <c r="CI104" s="575"/>
      <c r="CJ104" s="575"/>
      <c r="CK104" s="575"/>
      <c r="CL104" s="575"/>
      <c r="CM104" s="575"/>
      <c r="CN104" s="575"/>
      <c r="CO104" s="575"/>
      <c r="CP104" s="575"/>
      <c r="CQ104" s="575"/>
      <c r="CR104" s="575"/>
      <c r="CS104" s="575"/>
      <c r="CT104" s="575"/>
      <c r="CU104" s="575"/>
      <c r="CV104" s="575"/>
      <c r="CW104" s="575"/>
      <c r="CX104" s="575"/>
      <c r="CY104" s="575"/>
      <c r="CZ104" s="575"/>
      <c r="DA104" s="575"/>
      <c r="DB104" s="575"/>
      <c r="DC104" s="575"/>
      <c r="DD104" s="575"/>
      <c r="DE104" s="575"/>
      <c r="DF104" s="575"/>
      <c r="DG104" s="575"/>
      <c r="DH104" s="575"/>
      <c r="DI104" s="575"/>
      <c r="DJ104" s="575"/>
      <c r="DK104" s="575"/>
      <c r="DL104" s="575"/>
      <c r="DM104" s="575"/>
      <c r="DN104" s="575"/>
      <c r="DO104" s="575"/>
      <c r="DP104" s="575"/>
      <c r="DQ104" s="575"/>
      <c r="DR104" s="575"/>
      <c r="DS104" s="575"/>
      <c r="DT104" s="575"/>
      <c r="DU104" s="575"/>
      <c r="DV104" s="575"/>
      <c r="DW104" s="575"/>
      <c r="DX104" s="575"/>
      <c r="DY104" s="575"/>
      <c r="DZ104" s="575"/>
      <c r="EA104" s="575"/>
      <c r="EB104" s="575"/>
      <c r="EC104" s="575"/>
      <c r="ED104" s="575"/>
      <c r="EE104" s="575"/>
      <c r="EF104" s="575"/>
      <c r="EG104" s="575"/>
      <c r="EH104" s="575"/>
      <c r="EI104" s="575"/>
      <c r="EJ104" s="575"/>
      <c r="EK104" s="575"/>
      <c r="EL104" s="575"/>
      <c r="EM104" s="575"/>
      <c r="EN104" s="575"/>
      <c r="EO104" s="575"/>
      <c r="EP104" s="575"/>
      <c r="EQ104" s="575"/>
      <c r="ER104" s="575"/>
      <c r="ES104" s="575"/>
      <c r="ET104" s="575"/>
      <c r="EU104" s="575"/>
      <c r="EV104" s="575"/>
      <c r="EW104" s="575"/>
      <c r="EX104" s="575"/>
      <c r="EY104" s="575"/>
      <c r="EZ104" s="575"/>
      <c r="FA104" s="575"/>
      <c r="FB104" s="575"/>
      <c r="FC104" s="575"/>
      <c r="FD104" s="575"/>
      <c r="FE104" s="575"/>
      <c r="FF104" s="575"/>
      <c r="FG104" s="575"/>
      <c r="FH104" s="575"/>
      <c r="FI104" s="575"/>
      <c r="FJ104" s="575"/>
      <c r="FK104" s="575"/>
      <c r="FL104" s="575"/>
      <c r="FM104" s="575"/>
      <c r="FN104" s="575"/>
      <c r="FO104" s="575"/>
      <c r="FP104" s="575"/>
      <c r="FQ104" s="575"/>
      <c r="FR104" s="575"/>
      <c r="FS104" s="575"/>
      <c r="FT104" s="575"/>
      <c r="FU104" s="575"/>
      <c r="FV104" s="575"/>
      <c r="FW104" s="575"/>
      <c r="FX104" s="575"/>
      <c r="FY104" s="575"/>
      <c r="FZ104" s="575"/>
      <c r="GA104" s="575"/>
      <c r="GB104" s="575"/>
      <c r="GC104" s="575"/>
      <c r="GD104" s="575"/>
      <c r="GE104" s="575"/>
      <c r="GF104" s="575"/>
      <c r="GG104" s="575"/>
      <c r="GH104" s="575"/>
      <c r="GI104" s="575"/>
      <c r="GJ104" s="575"/>
      <c r="GK104" s="575"/>
      <c r="GL104" s="575"/>
      <c r="GM104" s="575"/>
      <c r="GN104" s="575"/>
      <c r="GO104" s="575"/>
      <c r="GP104" s="575"/>
      <c r="GQ104" s="575"/>
      <c r="GR104" s="575"/>
      <c r="GS104" s="575"/>
      <c r="GT104" s="575"/>
      <c r="GU104" s="575"/>
      <c r="GV104" s="575"/>
      <c r="GW104" s="575"/>
      <c r="GX104" s="575"/>
      <c r="GY104" s="575"/>
      <c r="GZ104" s="575"/>
      <c r="HA104" s="575"/>
      <c r="HB104" s="575"/>
      <c r="HC104" s="575"/>
      <c r="HD104" s="575"/>
      <c r="HE104" s="575"/>
      <c r="HF104" s="575"/>
      <c r="HG104" s="575"/>
      <c r="HH104" s="575"/>
      <c r="HI104" s="575"/>
      <c r="HJ104" s="575"/>
      <c r="HK104" s="575"/>
      <c r="HL104" s="575"/>
      <c r="HM104" s="575"/>
      <c r="HN104" s="575"/>
      <c r="HO104" s="575"/>
      <c r="HP104" s="575"/>
      <c r="HQ104" s="575"/>
      <c r="HR104" s="575"/>
      <c r="HS104" s="575"/>
      <c r="HT104" s="575"/>
      <c r="HU104" s="575"/>
      <c r="HV104" s="575"/>
      <c r="HW104" s="575"/>
      <c r="HX104" s="575"/>
      <c r="HY104" s="575"/>
      <c r="HZ104" s="575"/>
      <c r="IA104" s="575"/>
      <c r="IB104" s="575"/>
      <c r="IC104" s="575"/>
      <c r="ID104" s="575"/>
      <c r="IE104" s="575"/>
      <c r="IF104" s="575"/>
      <c r="IG104" s="575"/>
      <c r="IH104" s="575"/>
      <c r="II104" s="575"/>
      <c r="IJ104" s="575"/>
      <c r="IK104" s="575"/>
      <c r="IL104" s="575"/>
      <c r="IM104" s="575"/>
      <c r="IN104" s="575"/>
      <c r="IO104" s="575"/>
      <c r="IP104" s="575"/>
      <c r="IQ104" s="575"/>
      <c r="IR104" s="575"/>
      <c r="IS104" s="575"/>
      <c r="IT104" s="575"/>
      <c r="IU104" s="575"/>
    </row>
    <row r="105" spans="1:255" s="597" customFormat="1">
      <c r="A105" s="596"/>
      <c r="B105" s="596"/>
      <c r="E105" s="575"/>
      <c r="F105" s="598"/>
      <c r="G105" s="598"/>
      <c r="H105" s="575"/>
      <c r="I105" s="575"/>
      <c r="J105" s="575"/>
      <c r="K105" s="575"/>
      <c r="L105" s="575"/>
      <c r="M105" s="575"/>
      <c r="N105" s="575"/>
      <c r="O105" s="575"/>
      <c r="P105" s="575"/>
      <c r="Q105" s="575"/>
      <c r="R105" s="575"/>
      <c r="S105" s="575"/>
      <c r="T105" s="575"/>
      <c r="U105" s="575"/>
      <c r="V105" s="575"/>
      <c r="W105" s="575"/>
      <c r="X105" s="575"/>
      <c r="Y105" s="575"/>
      <c r="Z105" s="575"/>
      <c r="AA105" s="575"/>
      <c r="AB105" s="575"/>
      <c r="AC105" s="575"/>
      <c r="AD105" s="575"/>
      <c r="AE105" s="575"/>
      <c r="AF105" s="575"/>
      <c r="AG105" s="575"/>
      <c r="AH105" s="575"/>
      <c r="AI105" s="575"/>
      <c r="AJ105" s="575"/>
      <c r="AK105" s="575"/>
      <c r="AL105" s="575"/>
      <c r="AM105" s="575"/>
      <c r="AN105" s="575"/>
      <c r="AO105" s="575"/>
      <c r="AP105" s="575"/>
      <c r="AQ105" s="575"/>
      <c r="AR105" s="575"/>
      <c r="AS105" s="575"/>
      <c r="AT105" s="575"/>
      <c r="AU105" s="575"/>
      <c r="AV105" s="575"/>
      <c r="AW105" s="575"/>
      <c r="AX105" s="575"/>
      <c r="AY105" s="575"/>
      <c r="AZ105" s="575"/>
      <c r="BA105" s="575"/>
      <c r="BB105" s="575"/>
      <c r="BC105" s="575"/>
      <c r="BD105" s="575"/>
      <c r="BE105" s="575"/>
      <c r="BF105" s="575"/>
      <c r="BG105" s="575"/>
      <c r="BH105" s="575"/>
      <c r="BI105" s="575"/>
      <c r="BJ105" s="575"/>
      <c r="BK105" s="575"/>
      <c r="BL105" s="575"/>
      <c r="BM105" s="575"/>
      <c r="BN105" s="575"/>
      <c r="BO105" s="575"/>
      <c r="BP105" s="575"/>
      <c r="BQ105" s="575"/>
      <c r="BR105" s="575"/>
      <c r="BS105" s="575"/>
      <c r="BT105" s="575"/>
      <c r="BU105" s="575"/>
      <c r="BV105" s="575"/>
      <c r="BW105" s="575"/>
      <c r="BX105" s="575"/>
      <c r="BY105" s="575"/>
      <c r="BZ105" s="575"/>
      <c r="CA105" s="575"/>
      <c r="CB105" s="575"/>
      <c r="CC105" s="575"/>
      <c r="CD105" s="575"/>
      <c r="CE105" s="575"/>
      <c r="CF105" s="575"/>
      <c r="CG105" s="575"/>
      <c r="CH105" s="575"/>
      <c r="CI105" s="575"/>
      <c r="CJ105" s="575"/>
      <c r="CK105" s="575"/>
      <c r="CL105" s="575"/>
      <c r="CM105" s="575"/>
      <c r="CN105" s="575"/>
      <c r="CO105" s="575"/>
      <c r="CP105" s="575"/>
      <c r="CQ105" s="575"/>
      <c r="CR105" s="575"/>
      <c r="CS105" s="575"/>
      <c r="CT105" s="575"/>
      <c r="CU105" s="575"/>
      <c r="CV105" s="575"/>
      <c r="CW105" s="575"/>
      <c r="CX105" s="575"/>
      <c r="CY105" s="575"/>
      <c r="CZ105" s="575"/>
      <c r="DA105" s="575"/>
      <c r="DB105" s="575"/>
      <c r="DC105" s="575"/>
      <c r="DD105" s="575"/>
      <c r="DE105" s="575"/>
      <c r="DF105" s="575"/>
      <c r="DG105" s="575"/>
      <c r="DH105" s="575"/>
      <c r="DI105" s="575"/>
      <c r="DJ105" s="575"/>
      <c r="DK105" s="575"/>
      <c r="DL105" s="575"/>
      <c r="DM105" s="575"/>
      <c r="DN105" s="575"/>
      <c r="DO105" s="575"/>
      <c r="DP105" s="575"/>
      <c r="DQ105" s="575"/>
      <c r="DR105" s="575"/>
      <c r="DS105" s="575"/>
      <c r="DT105" s="575"/>
      <c r="DU105" s="575"/>
      <c r="DV105" s="575"/>
      <c r="DW105" s="575"/>
      <c r="DX105" s="575"/>
      <c r="DY105" s="575"/>
      <c r="DZ105" s="575"/>
      <c r="EA105" s="575"/>
      <c r="EB105" s="575"/>
      <c r="EC105" s="575"/>
      <c r="ED105" s="575"/>
      <c r="EE105" s="575"/>
      <c r="EF105" s="575"/>
      <c r="EG105" s="575"/>
      <c r="EH105" s="575"/>
      <c r="EI105" s="575"/>
      <c r="EJ105" s="575"/>
      <c r="EK105" s="575"/>
      <c r="EL105" s="575"/>
      <c r="EM105" s="575"/>
      <c r="EN105" s="575"/>
      <c r="EO105" s="575"/>
      <c r="EP105" s="575"/>
      <c r="EQ105" s="575"/>
      <c r="ER105" s="575"/>
      <c r="ES105" s="575"/>
      <c r="ET105" s="575"/>
      <c r="EU105" s="575"/>
      <c r="EV105" s="575"/>
      <c r="EW105" s="575"/>
      <c r="EX105" s="575"/>
      <c r="EY105" s="575"/>
      <c r="EZ105" s="575"/>
      <c r="FA105" s="575"/>
      <c r="FB105" s="575"/>
      <c r="FC105" s="575"/>
      <c r="FD105" s="575"/>
      <c r="FE105" s="575"/>
      <c r="FF105" s="575"/>
      <c r="FG105" s="575"/>
      <c r="FH105" s="575"/>
      <c r="FI105" s="575"/>
      <c r="FJ105" s="575"/>
      <c r="FK105" s="575"/>
      <c r="FL105" s="575"/>
      <c r="FM105" s="575"/>
      <c r="FN105" s="575"/>
      <c r="FO105" s="575"/>
      <c r="FP105" s="575"/>
      <c r="FQ105" s="575"/>
      <c r="FR105" s="575"/>
      <c r="FS105" s="575"/>
      <c r="FT105" s="575"/>
      <c r="FU105" s="575"/>
      <c r="FV105" s="575"/>
      <c r="FW105" s="575"/>
      <c r="FX105" s="575"/>
      <c r="FY105" s="575"/>
      <c r="FZ105" s="575"/>
      <c r="GA105" s="575"/>
      <c r="GB105" s="575"/>
      <c r="GC105" s="575"/>
      <c r="GD105" s="575"/>
      <c r="GE105" s="575"/>
      <c r="GF105" s="575"/>
      <c r="GG105" s="575"/>
      <c r="GH105" s="575"/>
      <c r="GI105" s="575"/>
      <c r="GJ105" s="575"/>
      <c r="GK105" s="575"/>
      <c r="GL105" s="575"/>
      <c r="GM105" s="575"/>
      <c r="GN105" s="575"/>
      <c r="GO105" s="575"/>
      <c r="GP105" s="575"/>
      <c r="GQ105" s="575"/>
      <c r="GR105" s="575"/>
      <c r="GS105" s="575"/>
      <c r="GT105" s="575"/>
      <c r="GU105" s="575"/>
      <c r="GV105" s="575"/>
      <c r="GW105" s="575"/>
      <c r="GX105" s="575"/>
      <c r="GY105" s="575"/>
      <c r="GZ105" s="575"/>
      <c r="HA105" s="575"/>
      <c r="HB105" s="575"/>
      <c r="HC105" s="575"/>
      <c r="HD105" s="575"/>
      <c r="HE105" s="575"/>
      <c r="HF105" s="575"/>
      <c r="HG105" s="575"/>
      <c r="HH105" s="575"/>
      <c r="HI105" s="575"/>
      <c r="HJ105" s="575"/>
      <c r="HK105" s="575"/>
      <c r="HL105" s="575"/>
      <c r="HM105" s="575"/>
      <c r="HN105" s="575"/>
      <c r="HO105" s="575"/>
      <c r="HP105" s="575"/>
      <c r="HQ105" s="575"/>
      <c r="HR105" s="575"/>
      <c r="HS105" s="575"/>
      <c r="HT105" s="575"/>
      <c r="HU105" s="575"/>
      <c r="HV105" s="575"/>
      <c r="HW105" s="575"/>
      <c r="HX105" s="575"/>
      <c r="HY105" s="575"/>
      <c r="HZ105" s="575"/>
      <c r="IA105" s="575"/>
      <c r="IB105" s="575"/>
      <c r="IC105" s="575"/>
      <c r="ID105" s="575"/>
      <c r="IE105" s="575"/>
      <c r="IF105" s="575"/>
      <c r="IG105" s="575"/>
      <c r="IH105" s="575"/>
      <c r="II105" s="575"/>
      <c r="IJ105" s="575"/>
      <c r="IK105" s="575"/>
      <c r="IL105" s="575"/>
      <c r="IM105" s="575"/>
      <c r="IN105" s="575"/>
      <c r="IO105" s="575"/>
      <c r="IP105" s="575"/>
      <c r="IQ105" s="575"/>
      <c r="IR105" s="575"/>
      <c r="IS105" s="575"/>
      <c r="IT105" s="575"/>
      <c r="IU105" s="575"/>
    </row>
    <row r="106" spans="1:255" s="597" customFormat="1">
      <c r="A106" s="596"/>
      <c r="B106" s="596"/>
      <c r="E106" s="575"/>
      <c r="F106" s="598"/>
      <c r="G106" s="598"/>
      <c r="H106" s="575"/>
      <c r="I106" s="575"/>
      <c r="J106" s="575"/>
      <c r="K106" s="575"/>
      <c r="L106" s="575"/>
      <c r="M106" s="575"/>
      <c r="N106" s="575"/>
      <c r="O106" s="575"/>
      <c r="P106" s="575"/>
      <c r="Q106" s="575"/>
      <c r="R106" s="575"/>
      <c r="S106" s="575"/>
      <c r="T106" s="575"/>
      <c r="U106" s="575"/>
      <c r="V106" s="575"/>
      <c r="W106" s="575"/>
      <c r="X106" s="575"/>
      <c r="Y106" s="575"/>
      <c r="Z106" s="575"/>
      <c r="AA106" s="575"/>
      <c r="AB106" s="575"/>
      <c r="AC106" s="575"/>
      <c r="AD106" s="575"/>
      <c r="AE106" s="575"/>
      <c r="AF106" s="575"/>
      <c r="AG106" s="575"/>
      <c r="AH106" s="575"/>
      <c r="AI106" s="575"/>
      <c r="AJ106" s="575"/>
      <c r="AK106" s="575"/>
      <c r="AL106" s="575"/>
      <c r="AM106" s="575"/>
      <c r="AN106" s="575"/>
      <c r="AO106" s="575"/>
      <c r="AP106" s="575"/>
      <c r="AQ106" s="575"/>
      <c r="AR106" s="575"/>
      <c r="AS106" s="575"/>
      <c r="AT106" s="575"/>
      <c r="AU106" s="575"/>
      <c r="AV106" s="575"/>
      <c r="AW106" s="575"/>
      <c r="AX106" s="575"/>
      <c r="AY106" s="575"/>
      <c r="AZ106" s="575"/>
      <c r="BA106" s="575"/>
      <c r="BB106" s="575"/>
      <c r="BC106" s="575"/>
      <c r="BD106" s="575"/>
      <c r="BE106" s="575"/>
      <c r="BF106" s="575"/>
      <c r="BG106" s="575"/>
      <c r="BH106" s="575"/>
      <c r="BI106" s="575"/>
      <c r="BJ106" s="575"/>
      <c r="BK106" s="575"/>
      <c r="BL106" s="575"/>
      <c r="BM106" s="575"/>
      <c r="BN106" s="575"/>
      <c r="BO106" s="575"/>
      <c r="BP106" s="575"/>
      <c r="BQ106" s="575"/>
      <c r="BR106" s="575"/>
      <c r="BS106" s="575"/>
      <c r="BT106" s="575"/>
      <c r="BU106" s="575"/>
      <c r="BV106" s="575"/>
      <c r="BW106" s="575"/>
      <c r="BX106" s="575"/>
      <c r="BY106" s="575"/>
      <c r="BZ106" s="575"/>
      <c r="CA106" s="575"/>
      <c r="CB106" s="575"/>
      <c r="CC106" s="575"/>
      <c r="CD106" s="575"/>
      <c r="CE106" s="575"/>
      <c r="CF106" s="575"/>
      <c r="CG106" s="575"/>
      <c r="CH106" s="575"/>
      <c r="CI106" s="575"/>
      <c r="CJ106" s="575"/>
      <c r="CK106" s="575"/>
      <c r="CL106" s="575"/>
      <c r="CM106" s="575"/>
      <c r="CN106" s="575"/>
      <c r="CO106" s="575"/>
      <c r="CP106" s="575"/>
      <c r="CQ106" s="575"/>
      <c r="CR106" s="575"/>
      <c r="CS106" s="575"/>
      <c r="CT106" s="575"/>
      <c r="CU106" s="575"/>
      <c r="CV106" s="575"/>
      <c r="CW106" s="575"/>
      <c r="CX106" s="575"/>
      <c r="CY106" s="575"/>
      <c r="CZ106" s="575"/>
      <c r="DA106" s="575"/>
      <c r="DB106" s="575"/>
      <c r="DC106" s="575"/>
      <c r="DD106" s="575"/>
      <c r="DE106" s="575"/>
      <c r="DF106" s="575"/>
      <c r="DG106" s="575"/>
      <c r="DH106" s="575"/>
      <c r="DI106" s="575"/>
      <c r="DJ106" s="575"/>
      <c r="DK106" s="575"/>
      <c r="DL106" s="575"/>
      <c r="DM106" s="575"/>
      <c r="DN106" s="575"/>
      <c r="DO106" s="575"/>
      <c r="DP106" s="575"/>
      <c r="DQ106" s="575"/>
      <c r="DR106" s="575"/>
      <c r="DS106" s="575"/>
      <c r="DT106" s="575"/>
      <c r="DU106" s="575"/>
      <c r="DV106" s="575"/>
      <c r="DW106" s="575"/>
      <c r="DX106" s="575"/>
      <c r="DY106" s="575"/>
      <c r="DZ106" s="575"/>
      <c r="EA106" s="575"/>
      <c r="EB106" s="575"/>
      <c r="EC106" s="575"/>
      <c r="ED106" s="575"/>
      <c r="EE106" s="575"/>
      <c r="EF106" s="575"/>
      <c r="EG106" s="575"/>
      <c r="EH106" s="575"/>
      <c r="EI106" s="575"/>
      <c r="EJ106" s="575"/>
      <c r="EK106" s="575"/>
      <c r="EL106" s="575"/>
      <c r="EM106" s="575"/>
      <c r="EN106" s="575"/>
      <c r="EO106" s="575"/>
      <c r="EP106" s="575"/>
      <c r="EQ106" s="575"/>
      <c r="ER106" s="575"/>
      <c r="ES106" s="575"/>
      <c r="ET106" s="575"/>
      <c r="EU106" s="575"/>
      <c r="EV106" s="575"/>
      <c r="EW106" s="575"/>
      <c r="EX106" s="575"/>
      <c r="EY106" s="575"/>
      <c r="EZ106" s="575"/>
      <c r="FA106" s="575"/>
      <c r="FB106" s="575"/>
      <c r="FC106" s="575"/>
      <c r="FD106" s="575"/>
      <c r="FE106" s="575"/>
      <c r="FF106" s="575"/>
      <c r="FG106" s="575"/>
      <c r="FH106" s="575"/>
      <c r="FI106" s="575"/>
      <c r="FJ106" s="575"/>
      <c r="FK106" s="575"/>
      <c r="FL106" s="575"/>
      <c r="FM106" s="575"/>
      <c r="FN106" s="575"/>
      <c r="FO106" s="575"/>
      <c r="FP106" s="575"/>
      <c r="FQ106" s="575"/>
      <c r="FR106" s="575"/>
      <c r="FS106" s="575"/>
      <c r="FT106" s="575"/>
      <c r="FU106" s="575"/>
      <c r="FV106" s="575"/>
      <c r="FW106" s="575"/>
      <c r="FX106" s="575"/>
      <c r="FY106" s="575"/>
      <c r="FZ106" s="575"/>
      <c r="GA106" s="575"/>
      <c r="GB106" s="575"/>
      <c r="GC106" s="575"/>
      <c r="GD106" s="575"/>
      <c r="GE106" s="575"/>
      <c r="GF106" s="575"/>
      <c r="GG106" s="575"/>
      <c r="GH106" s="575"/>
      <c r="GI106" s="575"/>
      <c r="GJ106" s="575"/>
      <c r="GK106" s="575"/>
      <c r="GL106" s="575"/>
      <c r="GM106" s="575"/>
      <c r="GN106" s="575"/>
      <c r="GO106" s="575"/>
      <c r="GP106" s="575"/>
      <c r="GQ106" s="575"/>
      <c r="GR106" s="575"/>
      <c r="GS106" s="575"/>
      <c r="GT106" s="575"/>
      <c r="GU106" s="575"/>
      <c r="GV106" s="575"/>
      <c r="GW106" s="575"/>
      <c r="GX106" s="575"/>
      <c r="GY106" s="575"/>
      <c r="GZ106" s="575"/>
      <c r="HA106" s="575"/>
      <c r="HB106" s="575"/>
      <c r="HC106" s="575"/>
      <c r="HD106" s="575"/>
      <c r="HE106" s="575"/>
      <c r="HF106" s="575"/>
      <c r="HG106" s="575"/>
      <c r="HH106" s="575"/>
      <c r="HI106" s="575"/>
      <c r="HJ106" s="575"/>
      <c r="HK106" s="575"/>
      <c r="HL106" s="575"/>
      <c r="HM106" s="575"/>
      <c r="HN106" s="575"/>
      <c r="HO106" s="575"/>
      <c r="HP106" s="575"/>
      <c r="HQ106" s="575"/>
      <c r="HR106" s="575"/>
      <c r="HS106" s="575"/>
      <c r="HT106" s="575"/>
      <c r="HU106" s="575"/>
      <c r="HV106" s="575"/>
      <c r="HW106" s="575"/>
      <c r="HX106" s="575"/>
      <c r="HY106" s="575"/>
      <c r="HZ106" s="575"/>
      <c r="IA106" s="575"/>
      <c r="IB106" s="575"/>
      <c r="IC106" s="575"/>
      <c r="ID106" s="575"/>
      <c r="IE106" s="575"/>
      <c r="IF106" s="575"/>
      <c r="IG106" s="575"/>
      <c r="IH106" s="575"/>
      <c r="II106" s="575"/>
      <c r="IJ106" s="575"/>
      <c r="IK106" s="575"/>
      <c r="IL106" s="575"/>
      <c r="IM106" s="575"/>
      <c r="IN106" s="575"/>
      <c r="IO106" s="575"/>
      <c r="IP106" s="575"/>
      <c r="IQ106" s="575"/>
      <c r="IR106" s="575"/>
      <c r="IS106" s="575"/>
      <c r="IT106" s="575"/>
      <c r="IU106" s="575"/>
    </row>
    <row r="107" spans="1:255" s="597" customFormat="1">
      <c r="A107" s="596"/>
      <c r="B107" s="596"/>
      <c r="E107" s="575"/>
      <c r="F107" s="598"/>
      <c r="G107" s="598"/>
      <c r="H107" s="575"/>
      <c r="I107" s="575"/>
      <c r="J107" s="575"/>
      <c r="K107" s="575"/>
      <c r="L107" s="575"/>
      <c r="M107" s="575"/>
      <c r="N107" s="575"/>
      <c r="O107" s="575"/>
      <c r="P107" s="575"/>
      <c r="Q107" s="575"/>
      <c r="R107" s="575"/>
      <c r="S107" s="575"/>
      <c r="T107" s="575"/>
      <c r="U107" s="575"/>
      <c r="V107" s="575"/>
      <c r="W107" s="575"/>
      <c r="X107" s="575"/>
      <c r="Y107" s="575"/>
      <c r="Z107" s="575"/>
      <c r="AA107" s="575"/>
      <c r="AB107" s="575"/>
      <c r="AC107" s="575"/>
      <c r="AD107" s="575"/>
      <c r="AE107" s="575"/>
      <c r="AF107" s="575"/>
      <c r="AG107" s="575"/>
      <c r="AH107" s="575"/>
      <c r="AI107" s="575"/>
      <c r="AJ107" s="575"/>
      <c r="AK107" s="575"/>
      <c r="AL107" s="575"/>
      <c r="AM107" s="575"/>
      <c r="AN107" s="575"/>
      <c r="AO107" s="575"/>
      <c r="AP107" s="575"/>
      <c r="AQ107" s="575"/>
      <c r="AR107" s="575"/>
      <c r="AS107" s="575"/>
      <c r="AT107" s="575"/>
      <c r="AU107" s="575"/>
      <c r="AV107" s="575"/>
      <c r="AW107" s="575"/>
      <c r="AX107" s="575"/>
      <c r="AY107" s="575"/>
      <c r="AZ107" s="575"/>
      <c r="BA107" s="575"/>
      <c r="BB107" s="575"/>
      <c r="BC107" s="575"/>
      <c r="BD107" s="575"/>
      <c r="BE107" s="575"/>
      <c r="BF107" s="575"/>
      <c r="BG107" s="575"/>
      <c r="BH107" s="575"/>
      <c r="BI107" s="575"/>
      <c r="BJ107" s="575"/>
      <c r="BK107" s="575"/>
      <c r="BL107" s="575"/>
      <c r="BM107" s="575"/>
      <c r="BN107" s="575"/>
      <c r="BO107" s="575"/>
      <c r="BP107" s="575"/>
      <c r="BQ107" s="575"/>
      <c r="BR107" s="575"/>
      <c r="BS107" s="575"/>
      <c r="BT107" s="575"/>
      <c r="BU107" s="575"/>
      <c r="BV107" s="575"/>
      <c r="BW107" s="575"/>
      <c r="BX107" s="575"/>
      <c r="BY107" s="575"/>
      <c r="BZ107" s="575"/>
      <c r="CA107" s="575"/>
      <c r="CB107" s="575"/>
      <c r="CC107" s="575"/>
      <c r="CD107" s="575"/>
      <c r="CE107" s="575"/>
      <c r="CF107" s="575"/>
      <c r="CG107" s="575"/>
      <c r="CH107" s="575"/>
      <c r="CI107" s="575"/>
      <c r="CJ107" s="575"/>
      <c r="CK107" s="575"/>
      <c r="CL107" s="575"/>
      <c r="CM107" s="575"/>
      <c r="CN107" s="575"/>
      <c r="CO107" s="575"/>
      <c r="CP107" s="575"/>
      <c r="CQ107" s="575"/>
      <c r="CR107" s="575"/>
      <c r="CS107" s="575"/>
      <c r="CT107" s="575"/>
      <c r="CU107" s="575"/>
      <c r="CV107" s="575"/>
      <c r="CW107" s="575"/>
      <c r="CX107" s="575"/>
      <c r="CY107" s="575"/>
      <c r="CZ107" s="575"/>
      <c r="DA107" s="575"/>
      <c r="DB107" s="575"/>
      <c r="DC107" s="575"/>
      <c r="DD107" s="575"/>
      <c r="DE107" s="575"/>
      <c r="DF107" s="575"/>
      <c r="DG107" s="575"/>
      <c r="DH107" s="575"/>
      <c r="DI107" s="575"/>
      <c r="DJ107" s="575"/>
      <c r="DK107" s="575"/>
      <c r="DL107" s="575"/>
      <c r="DM107" s="575"/>
      <c r="DN107" s="575"/>
      <c r="DO107" s="575"/>
      <c r="DP107" s="575"/>
      <c r="DQ107" s="575"/>
      <c r="DR107" s="575"/>
      <c r="DS107" s="575"/>
      <c r="DT107" s="575"/>
      <c r="DU107" s="575"/>
      <c r="DV107" s="575"/>
      <c r="DW107" s="575"/>
      <c r="DX107" s="575"/>
      <c r="DY107" s="575"/>
      <c r="DZ107" s="575"/>
      <c r="EA107" s="575"/>
      <c r="EB107" s="575"/>
      <c r="EC107" s="575"/>
      <c r="ED107" s="575"/>
      <c r="EE107" s="575"/>
      <c r="EF107" s="575"/>
      <c r="EG107" s="575"/>
      <c r="EH107" s="575"/>
      <c r="EI107" s="575"/>
      <c r="EJ107" s="575"/>
      <c r="EK107" s="575"/>
      <c r="EL107" s="575"/>
      <c r="EM107" s="575"/>
      <c r="EN107" s="575"/>
      <c r="EO107" s="575"/>
      <c r="EP107" s="575"/>
      <c r="EQ107" s="575"/>
      <c r="ER107" s="575"/>
      <c r="ES107" s="575"/>
      <c r="ET107" s="575"/>
      <c r="EU107" s="575"/>
      <c r="EV107" s="575"/>
      <c r="EW107" s="575"/>
      <c r="EX107" s="575"/>
      <c r="EY107" s="575"/>
      <c r="EZ107" s="575"/>
      <c r="FA107" s="575"/>
      <c r="FB107" s="575"/>
      <c r="FC107" s="575"/>
      <c r="FD107" s="575"/>
      <c r="FE107" s="575"/>
      <c r="FF107" s="575"/>
      <c r="FG107" s="575"/>
      <c r="FH107" s="575"/>
      <c r="FI107" s="575"/>
      <c r="FJ107" s="575"/>
      <c r="FK107" s="575"/>
      <c r="FL107" s="575"/>
      <c r="FM107" s="575"/>
      <c r="FN107" s="575"/>
      <c r="FO107" s="575"/>
      <c r="FP107" s="575"/>
      <c r="FQ107" s="575"/>
      <c r="FR107" s="575"/>
      <c r="FS107" s="575"/>
      <c r="FT107" s="575"/>
      <c r="FU107" s="575"/>
      <c r="FV107" s="575"/>
      <c r="FW107" s="575"/>
      <c r="FX107" s="575"/>
      <c r="FY107" s="575"/>
      <c r="FZ107" s="575"/>
      <c r="GA107" s="575"/>
      <c r="GB107" s="575"/>
      <c r="GC107" s="575"/>
      <c r="GD107" s="575"/>
      <c r="GE107" s="575"/>
      <c r="GF107" s="575"/>
      <c r="GG107" s="575"/>
      <c r="GH107" s="575"/>
      <c r="GI107" s="575"/>
      <c r="GJ107" s="575"/>
      <c r="GK107" s="575"/>
      <c r="GL107" s="575"/>
      <c r="GM107" s="575"/>
      <c r="GN107" s="575"/>
      <c r="GO107" s="575"/>
      <c r="GP107" s="575"/>
      <c r="GQ107" s="575"/>
      <c r="GR107" s="575"/>
      <c r="GS107" s="575"/>
      <c r="GT107" s="575"/>
      <c r="GU107" s="575"/>
      <c r="GV107" s="575"/>
      <c r="GW107" s="575"/>
      <c r="GX107" s="575"/>
      <c r="GY107" s="575"/>
      <c r="GZ107" s="575"/>
      <c r="HA107" s="575"/>
      <c r="HB107" s="575"/>
      <c r="HC107" s="575"/>
      <c r="HD107" s="575"/>
      <c r="HE107" s="575"/>
      <c r="HF107" s="575"/>
      <c r="HG107" s="575"/>
      <c r="HH107" s="575"/>
      <c r="HI107" s="575"/>
      <c r="HJ107" s="575"/>
      <c r="HK107" s="575"/>
      <c r="HL107" s="575"/>
      <c r="HM107" s="575"/>
      <c r="HN107" s="575"/>
      <c r="HO107" s="575"/>
      <c r="HP107" s="575"/>
      <c r="HQ107" s="575"/>
      <c r="HR107" s="575"/>
      <c r="HS107" s="575"/>
      <c r="HT107" s="575"/>
      <c r="HU107" s="575"/>
      <c r="HV107" s="575"/>
      <c r="HW107" s="575"/>
      <c r="HX107" s="575"/>
      <c r="HY107" s="575"/>
      <c r="HZ107" s="575"/>
      <c r="IA107" s="575"/>
      <c r="IB107" s="575"/>
      <c r="IC107" s="575"/>
      <c r="ID107" s="575"/>
      <c r="IE107" s="575"/>
      <c r="IF107" s="575"/>
      <c r="IG107" s="575"/>
      <c r="IH107" s="575"/>
      <c r="II107" s="575"/>
      <c r="IJ107" s="575"/>
      <c r="IK107" s="575"/>
      <c r="IL107" s="575"/>
      <c r="IM107" s="575"/>
      <c r="IN107" s="575"/>
      <c r="IO107" s="575"/>
      <c r="IP107" s="575"/>
      <c r="IQ107" s="575"/>
      <c r="IR107" s="575"/>
      <c r="IS107" s="575"/>
      <c r="IT107" s="575"/>
      <c r="IU107" s="575"/>
    </row>
    <row r="108" spans="1:255" s="597" customFormat="1">
      <c r="A108" s="596"/>
      <c r="B108" s="596"/>
      <c r="E108" s="575"/>
      <c r="F108" s="598"/>
      <c r="G108" s="598"/>
      <c r="H108" s="575"/>
      <c r="I108" s="575"/>
      <c r="J108" s="575"/>
      <c r="K108" s="575"/>
      <c r="L108" s="575"/>
      <c r="M108" s="575"/>
      <c r="N108" s="575"/>
      <c r="O108" s="575"/>
      <c r="P108" s="575"/>
      <c r="Q108" s="575"/>
      <c r="R108" s="575"/>
      <c r="S108" s="575"/>
      <c r="T108" s="575"/>
      <c r="U108" s="575"/>
      <c r="V108" s="575"/>
      <c r="W108" s="575"/>
      <c r="X108" s="575"/>
      <c r="Y108" s="575"/>
      <c r="Z108" s="575"/>
      <c r="AA108" s="575"/>
      <c r="AB108" s="575"/>
      <c r="AC108" s="575"/>
      <c r="AD108" s="575"/>
      <c r="AE108" s="575"/>
      <c r="AF108" s="575"/>
      <c r="AG108" s="575"/>
      <c r="AH108" s="575"/>
      <c r="AI108" s="575"/>
      <c r="AJ108" s="575"/>
      <c r="AK108" s="575"/>
      <c r="AL108" s="575"/>
      <c r="AM108" s="575"/>
      <c r="AN108" s="575"/>
      <c r="AO108" s="575"/>
      <c r="AP108" s="575"/>
      <c r="AQ108" s="575"/>
      <c r="AR108" s="575"/>
      <c r="AS108" s="575"/>
      <c r="AT108" s="575"/>
      <c r="AU108" s="575"/>
      <c r="AV108" s="575"/>
      <c r="AW108" s="575"/>
      <c r="AX108" s="575"/>
      <c r="AY108" s="575"/>
      <c r="AZ108" s="575"/>
      <c r="BA108" s="575"/>
      <c r="BB108" s="575"/>
      <c r="BC108" s="575"/>
      <c r="BD108" s="575"/>
      <c r="BE108" s="575"/>
      <c r="BF108" s="575"/>
      <c r="BG108" s="575"/>
      <c r="BH108" s="575"/>
      <c r="BI108" s="575"/>
      <c r="BJ108" s="575"/>
      <c r="BK108" s="575"/>
      <c r="BL108" s="575"/>
      <c r="BM108" s="575"/>
      <c r="BN108" s="575"/>
      <c r="BO108" s="575"/>
      <c r="BP108" s="575"/>
      <c r="BQ108" s="575"/>
      <c r="BR108" s="575"/>
      <c r="BS108" s="575"/>
      <c r="BT108" s="575"/>
      <c r="BU108" s="575"/>
      <c r="BV108" s="575"/>
      <c r="BW108" s="575"/>
      <c r="BX108" s="575"/>
      <c r="BY108" s="575"/>
      <c r="BZ108" s="575"/>
      <c r="CA108" s="575"/>
      <c r="CB108" s="575"/>
      <c r="CC108" s="575"/>
      <c r="CD108" s="575"/>
      <c r="CE108" s="575"/>
      <c r="CF108" s="575"/>
      <c r="CG108" s="575"/>
      <c r="CH108" s="575"/>
      <c r="CI108" s="575"/>
      <c r="CJ108" s="575"/>
      <c r="CK108" s="575"/>
      <c r="CL108" s="575"/>
      <c r="CM108" s="575"/>
      <c r="CN108" s="575"/>
      <c r="CO108" s="575"/>
      <c r="CP108" s="575"/>
      <c r="CQ108" s="575"/>
      <c r="CR108" s="575"/>
      <c r="CS108" s="575"/>
      <c r="CT108" s="575"/>
      <c r="CU108" s="575"/>
      <c r="CV108" s="575"/>
      <c r="CW108" s="575"/>
      <c r="CX108" s="575"/>
      <c r="CY108" s="575"/>
      <c r="CZ108" s="575"/>
      <c r="DA108" s="575"/>
      <c r="DB108" s="575"/>
      <c r="DC108" s="575"/>
      <c r="DD108" s="575"/>
      <c r="DE108" s="575"/>
      <c r="DF108" s="575"/>
      <c r="DG108" s="575"/>
      <c r="DH108" s="575"/>
      <c r="DI108" s="575"/>
      <c r="DJ108" s="575"/>
      <c r="DK108" s="575"/>
      <c r="DL108" s="575"/>
      <c r="DM108" s="575"/>
      <c r="DN108" s="575"/>
      <c r="DO108" s="575"/>
      <c r="DP108" s="575"/>
      <c r="DQ108" s="575"/>
      <c r="DR108" s="575"/>
      <c r="DS108" s="575"/>
      <c r="DT108" s="575"/>
      <c r="DU108" s="575"/>
      <c r="DV108" s="575"/>
      <c r="DW108" s="575"/>
      <c r="DX108" s="575"/>
      <c r="DY108" s="575"/>
      <c r="DZ108" s="575"/>
      <c r="EA108" s="575"/>
      <c r="EB108" s="575"/>
      <c r="EC108" s="575"/>
      <c r="ED108" s="575"/>
      <c r="EE108" s="575"/>
      <c r="EF108" s="575"/>
      <c r="EG108" s="575"/>
      <c r="EH108" s="575"/>
      <c r="EI108" s="575"/>
      <c r="EJ108" s="575"/>
      <c r="EK108" s="575"/>
      <c r="EL108" s="575"/>
      <c r="EM108" s="575"/>
      <c r="EN108" s="575"/>
      <c r="EO108" s="575"/>
      <c r="EP108" s="575"/>
      <c r="EQ108" s="575"/>
      <c r="ER108" s="575"/>
      <c r="ES108" s="575"/>
      <c r="ET108" s="575"/>
      <c r="EU108" s="575"/>
      <c r="EV108" s="575"/>
      <c r="EW108" s="575"/>
      <c r="EX108" s="575"/>
      <c r="EY108" s="575"/>
      <c r="EZ108" s="575"/>
      <c r="FA108" s="575"/>
      <c r="FB108" s="575"/>
      <c r="FC108" s="575"/>
      <c r="FD108" s="575"/>
      <c r="FE108" s="575"/>
      <c r="FF108" s="575"/>
      <c r="FG108" s="575"/>
      <c r="FH108" s="575"/>
      <c r="FI108" s="575"/>
      <c r="FJ108" s="575"/>
      <c r="FK108" s="575"/>
      <c r="FL108" s="575"/>
      <c r="FM108" s="575"/>
      <c r="FN108" s="575"/>
      <c r="FO108" s="575"/>
      <c r="FP108" s="575"/>
      <c r="FQ108" s="575"/>
      <c r="FR108" s="575"/>
      <c r="FS108" s="575"/>
      <c r="FT108" s="575"/>
      <c r="FU108" s="575"/>
      <c r="FV108" s="575"/>
      <c r="FW108" s="575"/>
      <c r="FX108" s="575"/>
      <c r="FY108" s="575"/>
      <c r="FZ108" s="575"/>
      <c r="GA108" s="575"/>
      <c r="GB108" s="575"/>
      <c r="GC108" s="575"/>
      <c r="GD108" s="575"/>
      <c r="GE108" s="575"/>
      <c r="GF108" s="575"/>
      <c r="GG108" s="575"/>
      <c r="GH108" s="575"/>
      <c r="GI108" s="575"/>
      <c r="GJ108" s="575"/>
      <c r="GK108" s="575"/>
      <c r="GL108" s="575"/>
      <c r="GM108" s="575"/>
      <c r="GN108" s="575"/>
      <c r="GO108" s="575"/>
      <c r="GP108" s="575"/>
      <c r="GQ108" s="575"/>
      <c r="GR108" s="575"/>
      <c r="GS108" s="575"/>
      <c r="GT108" s="575"/>
      <c r="GU108" s="575"/>
      <c r="GV108" s="575"/>
      <c r="GW108" s="575"/>
      <c r="GX108" s="575"/>
      <c r="GY108" s="575"/>
      <c r="GZ108" s="575"/>
      <c r="HA108" s="575"/>
      <c r="HB108" s="575"/>
      <c r="HC108" s="575"/>
      <c r="HD108" s="575"/>
      <c r="HE108" s="575"/>
      <c r="HF108" s="575"/>
      <c r="HG108" s="575"/>
      <c r="HH108" s="575"/>
      <c r="HI108" s="575"/>
      <c r="HJ108" s="575"/>
      <c r="HK108" s="575"/>
      <c r="HL108" s="575"/>
      <c r="HM108" s="575"/>
      <c r="HN108" s="575"/>
      <c r="HO108" s="575"/>
      <c r="HP108" s="575"/>
      <c r="HQ108" s="575"/>
      <c r="HR108" s="575"/>
      <c r="HS108" s="575"/>
      <c r="HT108" s="575"/>
      <c r="HU108" s="575"/>
      <c r="HV108" s="575"/>
      <c r="HW108" s="575"/>
      <c r="HX108" s="575"/>
      <c r="HY108" s="575"/>
      <c r="HZ108" s="575"/>
      <c r="IA108" s="575"/>
      <c r="IB108" s="575"/>
      <c r="IC108" s="575"/>
      <c r="ID108" s="575"/>
      <c r="IE108" s="575"/>
      <c r="IF108" s="575"/>
      <c r="IG108" s="575"/>
      <c r="IH108" s="575"/>
      <c r="II108" s="575"/>
      <c r="IJ108" s="575"/>
      <c r="IK108" s="575"/>
      <c r="IL108" s="575"/>
      <c r="IM108" s="575"/>
      <c r="IN108" s="575"/>
      <c r="IO108" s="575"/>
      <c r="IP108" s="575"/>
      <c r="IQ108" s="575"/>
      <c r="IR108" s="575"/>
      <c r="IS108" s="575"/>
      <c r="IT108" s="575"/>
      <c r="IU108" s="575"/>
    </row>
    <row r="109" spans="1:255" s="597" customFormat="1">
      <c r="A109" s="596"/>
      <c r="B109" s="596"/>
      <c r="E109" s="575"/>
      <c r="F109" s="598"/>
      <c r="G109" s="598"/>
      <c r="H109" s="575"/>
      <c r="I109" s="575"/>
      <c r="J109" s="575"/>
      <c r="K109" s="575"/>
      <c r="L109" s="575"/>
      <c r="M109" s="575"/>
      <c r="N109" s="575"/>
      <c r="O109" s="575"/>
      <c r="P109" s="575"/>
      <c r="Q109" s="575"/>
      <c r="R109" s="575"/>
      <c r="S109" s="575"/>
      <c r="T109" s="575"/>
      <c r="U109" s="575"/>
      <c r="V109" s="575"/>
      <c r="W109" s="575"/>
      <c r="X109" s="575"/>
      <c r="Y109" s="575"/>
      <c r="Z109" s="575"/>
      <c r="AA109" s="575"/>
      <c r="AB109" s="575"/>
      <c r="AC109" s="575"/>
      <c r="AD109" s="575"/>
      <c r="AE109" s="575"/>
      <c r="AF109" s="575"/>
      <c r="AG109" s="575"/>
      <c r="AH109" s="575"/>
      <c r="AI109" s="575"/>
      <c r="AJ109" s="575"/>
      <c r="AK109" s="575"/>
      <c r="AL109" s="575"/>
      <c r="AM109" s="575"/>
      <c r="AN109" s="575"/>
      <c r="AO109" s="575"/>
      <c r="AP109" s="575"/>
      <c r="AQ109" s="575"/>
      <c r="AR109" s="575"/>
      <c r="AS109" s="575"/>
      <c r="AT109" s="575"/>
      <c r="AU109" s="575"/>
      <c r="AV109" s="575"/>
      <c r="AW109" s="575"/>
      <c r="AX109" s="575"/>
      <c r="AY109" s="575"/>
      <c r="AZ109" s="575"/>
      <c r="BA109" s="575"/>
      <c r="BB109" s="575"/>
      <c r="BC109" s="575"/>
      <c r="BD109" s="575"/>
      <c r="BE109" s="575"/>
      <c r="BF109" s="575"/>
      <c r="BG109" s="575"/>
      <c r="BH109" s="575"/>
      <c r="BI109" s="575"/>
      <c r="BJ109" s="575"/>
      <c r="BK109" s="575"/>
      <c r="BL109" s="575"/>
      <c r="BM109" s="575"/>
      <c r="BN109" s="575"/>
      <c r="BO109" s="575"/>
      <c r="BP109" s="575"/>
      <c r="BQ109" s="575"/>
      <c r="BR109" s="575"/>
      <c r="BS109" s="575"/>
      <c r="BT109" s="575"/>
      <c r="BU109" s="575"/>
      <c r="BV109" s="575"/>
      <c r="BW109" s="575"/>
      <c r="BX109" s="575"/>
      <c r="BY109" s="575"/>
      <c r="BZ109" s="575"/>
      <c r="CA109" s="575"/>
      <c r="CB109" s="575"/>
      <c r="CC109" s="575"/>
      <c r="CD109" s="575"/>
      <c r="CE109" s="575"/>
      <c r="CF109" s="575"/>
      <c r="CG109" s="575"/>
      <c r="CH109" s="575"/>
      <c r="CI109" s="575"/>
      <c r="CJ109" s="575"/>
      <c r="CK109" s="575"/>
      <c r="CL109" s="575"/>
      <c r="CM109" s="575"/>
      <c r="CN109" s="575"/>
      <c r="CO109" s="575"/>
      <c r="CP109" s="575"/>
      <c r="CQ109" s="575"/>
      <c r="CR109" s="575"/>
      <c r="CS109" s="575"/>
      <c r="CT109" s="575"/>
      <c r="CU109" s="575"/>
      <c r="CV109" s="575"/>
      <c r="CW109" s="575"/>
      <c r="CX109" s="575"/>
      <c r="CY109" s="575"/>
      <c r="CZ109" s="575"/>
      <c r="DA109" s="575"/>
      <c r="DB109" s="575"/>
      <c r="DC109" s="575"/>
      <c r="DD109" s="575"/>
      <c r="DE109" s="575"/>
      <c r="DF109" s="575"/>
      <c r="DG109" s="575"/>
      <c r="DH109" s="575"/>
      <c r="DI109" s="575"/>
      <c r="DJ109" s="575"/>
      <c r="DK109" s="575"/>
      <c r="DL109" s="575"/>
      <c r="DM109" s="575"/>
      <c r="DN109" s="575"/>
      <c r="DO109" s="575"/>
      <c r="DP109" s="575"/>
      <c r="DQ109" s="575"/>
      <c r="DR109" s="575"/>
      <c r="DS109" s="575"/>
      <c r="DT109" s="575"/>
      <c r="DU109" s="575"/>
      <c r="DV109" s="575"/>
      <c r="DW109" s="575"/>
      <c r="DX109" s="575"/>
      <c r="DY109" s="575"/>
      <c r="DZ109" s="575"/>
      <c r="EA109" s="575"/>
      <c r="EB109" s="575"/>
      <c r="EC109" s="575"/>
      <c r="ED109" s="575"/>
      <c r="EE109" s="575"/>
      <c r="EF109" s="575"/>
      <c r="EG109" s="575"/>
      <c r="EH109" s="575"/>
      <c r="EI109" s="575"/>
      <c r="EJ109" s="575"/>
      <c r="EK109" s="575"/>
      <c r="EL109" s="575"/>
      <c r="EM109" s="575"/>
      <c r="EN109" s="575"/>
      <c r="EO109" s="575"/>
      <c r="EP109" s="575"/>
      <c r="EQ109" s="575"/>
      <c r="ER109" s="575"/>
      <c r="ES109" s="575"/>
      <c r="ET109" s="575"/>
      <c r="EU109" s="575"/>
      <c r="EV109" s="575"/>
      <c r="EW109" s="575"/>
      <c r="EX109" s="575"/>
      <c r="EY109" s="575"/>
      <c r="EZ109" s="575"/>
      <c r="FA109" s="575"/>
      <c r="FB109" s="575"/>
      <c r="FC109" s="575"/>
      <c r="FD109" s="575"/>
      <c r="FE109" s="575"/>
      <c r="FF109" s="575"/>
      <c r="FG109" s="575"/>
      <c r="FH109" s="575"/>
      <c r="FI109" s="575"/>
      <c r="FJ109" s="575"/>
      <c r="FK109" s="575"/>
      <c r="FL109" s="575"/>
      <c r="FM109" s="575"/>
      <c r="FN109" s="575"/>
      <c r="FO109" s="575"/>
      <c r="FP109" s="575"/>
      <c r="FQ109" s="575"/>
      <c r="FR109" s="575"/>
      <c r="FS109" s="575"/>
      <c r="FT109" s="575"/>
      <c r="FU109" s="575"/>
      <c r="FV109" s="575"/>
      <c r="FW109" s="575"/>
      <c r="FX109" s="575"/>
      <c r="FY109" s="575"/>
      <c r="FZ109" s="575"/>
      <c r="GA109" s="575"/>
      <c r="GB109" s="575"/>
      <c r="GC109" s="575"/>
      <c r="GD109" s="575"/>
      <c r="GE109" s="575"/>
      <c r="GF109" s="575"/>
      <c r="GG109" s="575"/>
      <c r="GH109" s="575"/>
      <c r="GI109" s="575"/>
      <c r="GJ109" s="575"/>
      <c r="GK109" s="575"/>
      <c r="GL109" s="575"/>
      <c r="GM109" s="575"/>
      <c r="GN109" s="575"/>
      <c r="GO109" s="575"/>
      <c r="GP109" s="575"/>
      <c r="GQ109" s="575"/>
      <c r="GR109" s="575"/>
      <c r="GS109" s="575"/>
      <c r="GT109" s="575"/>
      <c r="GU109" s="575"/>
      <c r="GV109" s="575"/>
      <c r="GW109" s="575"/>
      <c r="GX109" s="575"/>
      <c r="GY109" s="575"/>
      <c r="GZ109" s="575"/>
      <c r="HA109" s="575"/>
      <c r="HB109" s="575"/>
      <c r="HC109" s="575"/>
      <c r="HD109" s="575"/>
      <c r="HE109" s="575"/>
      <c r="HF109" s="575"/>
      <c r="HG109" s="575"/>
      <c r="HH109" s="575"/>
      <c r="HI109" s="575"/>
      <c r="HJ109" s="575"/>
      <c r="HK109" s="575"/>
      <c r="HL109" s="575"/>
      <c r="HM109" s="575"/>
      <c r="HN109" s="575"/>
      <c r="HO109" s="575"/>
      <c r="HP109" s="575"/>
      <c r="HQ109" s="575"/>
      <c r="HR109" s="575"/>
      <c r="HS109" s="575"/>
      <c r="HT109" s="575"/>
      <c r="HU109" s="575"/>
      <c r="HV109" s="575"/>
      <c r="HW109" s="575"/>
      <c r="HX109" s="575"/>
      <c r="HY109" s="575"/>
      <c r="HZ109" s="575"/>
      <c r="IA109" s="575"/>
      <c r="IB109" s="575"/>
      <c r="IC109" s="575"/>
      <c r="ID109" s="575"/>
      <c r="IE109" s="575"/>
      <c r="IF109" s="575"/>
      <c r="IG109" s="575"/>
      <c r="IH109" s="575"/>
      <c r="II109" s="575"/>
      <c r="IJ109" s="575"/>
      <c r="IK109" s="575"/>
      <c r="IL109" s="575"/>
      <c r="IM109" s="575"/>
      <c r="IN109" s="575"/>
      <c r="IO109" s="575"/>
      <c r="IP109" s="575"/>
      <c r="IQ109" s="575"/>
      <c r="IR109" s="575"/>
      <c r="IS109" s="575"/>
      <c r="IT109" s="575"/>
      <c r="IU109" s="575"/>
    </row>
    <row r="110" spans="1:255" s="597" customFormat="1">
      <c r="A110" s="596"/>
      <c r="B110" s="596"/>
      <c r="E110" s="575"/>
      <c r="F110" s="598"/>
      <c r="G110" s="598"/>
      <c r="H110" s="575"/>
      <c r="I110" s="575"/>
      <c r="J110" s="575"/>
      <c r="K110" s="575"/>
      <c r="L110" s="575"/>
      <c r="M110" s="575"/>
      <c r="N110" s="575"/>
      <c r="O110" s="575"/>
      <c r="P110" s="575"/>
      <c r="Q110" s="575"/>
      <c r="R110" s="575"/>
      <c r="S110" s="575"/>
      <c r="T110" s="575"/>
      <c r="U110" s="575"/>
      <c r="V110" s="575"/>
      <c r="W110" s="575"/>
      <c r="X110" s="575"/>
      <c r="Y110" s="575"/>
      <c r="Z110" s="575"/>
      <c r="AA110" s="575"/>
      <c r="AB110" s="575"/>
      <c r="AC110" s="575"/>
      <c r="AD110" s="575"/>
      <c r="AE110" s="575"/>
      <c r="AF110" s="575"/>
      <c r="AG110" s="575"/>
      <c r="AH110" s="575"/>
      <c r="AI110" s="575"/>
      <c r="AJ110" s="575"/>
      <c r="AK110" s="575"/>
      <c r="AL110" s="575"/>
      <c r="AM110" s="575"/>
      <c r="AN110" s="575"/>
      <c r="AO110" s="575"/>
      <c r="AP110" s="575"/>
      <c r="AQ110" s="575"/>
      <c r="AR110" s="575"/>
      <c r="AS110" s="575"/>
      <c r="AT110" s="575"/>
      <c r="AU110" s="575"/>
      <c r="AV110" s="575"/>
      <c r="AW110" s="575"/>
      <c r="AX110" s="575"/>
      <c r="AY110" s="575"/>
      <c r="AZ110" s="575"/>
      <c r="BA110" s="575"/>
      <c r="BB110" s="575"/>
      <c r="BC110" s="575"/>
      <c r="BD110" s="575"/>
      <c r="BE110" s="575"/>
      <c r="BF110" s="575"/>
      <c r="BG110" s="575"/>
      <c r="BH110" s="575"/>
      <c r="BI110" s="575"/>
      <c r="BJ110" s="575"/>
      <c r="BK110" s="575"/>
      <c r="BL110" s="575"/>
      <c r="BM110" s="575"/>
      <c r="BN110" s="575"/>
      <c r="BO110" s="575"/>
      <c r="BP110" s="575"/>
      <c r="BQ110" s="575"/>
      <c r="BR110" s="575"/>
      <c r="BS110" s="575"/>
      <c r="BT110" s="575"/>
      <c r="BU110" s="575"/>
      <c r="BV110" s="575"/>
      <c r="BW110" s="575"/>
      <c r="BX110" s="575"/>
      <c r="BY110" s="575"/>
      <c r="BZ110" s="575"/>
      <c r="CA110" s="575"/>
      <c r="CB110" s="575"/>
      <c r="CC110" s="575"/>
      <c r="CD110" s="575"/>
      <c r="CE110" s="575"/>
      <c r="CF110" s="575"/>
      <c r="CG110" s="575"/>
      <c r="CH110" s="575"/>
      <c r="CI110" s="575"/>
      <c r="CJ110" s="575"/>
      <c r="CK110" s="575"/>
      <c r="CL110" s="575"/>
      <c r="CM110" s="575"/>
      <c r="CN110" s="575"/>
      <c r="CO110" s="575"/>
      <c r="CP110" s="575"/>
      <c r="CQ110" s="575"/>
      <c r="CR110" s="575"/>
      <c r="CS110" s="575"/>
      <c r="CT110" s="575"/>
      <c r="CU110" s="575"/>
      <c r="CV110" s="575"/>
      <c r="CW110" s="575"/>
      <c r="CX110" s="575"/>
      <c r="CY110" s="575"/>
      <c r="CZ110" s="575"/>
      <c r="DA110" s="575"/>
      <c r="DB110" s="575"/>
      <c r="DC110" s="575"/>
      <c r="DD110" s="575"/>
      <c r="DE110" s="575"/>
      <c r="DF110" s="575"/>
      <c r="DG110" s="575"/>
      <c r="DH110" s="575"/>
      <c r="DI110" s="575"/>
      <c r="DJ110" s="575"/>
      <c r="DK110" s="575"/>
      <c r="DL110" s="575"/>
      <c r="DM110" s="575"/>
      <c r="DN110" s="575"/>
      <c r="DO110" s="575"/>
      <c r="DP110" s="575"/>
      <c r="DQ110" s="575"/>
      <c r="DR110" s="575"/>
      <c r="DS110" s="575"/>
      <c r="DT110" s="575"/>
      <c r="DU110" s="575"/>
      <c r="DV110" s="575"/>
      <c r="DW110" s="575"/>
      <c r="DX110" s="575"/>
      <c r="DY110" s="575"/>
      <c r="DZ110" s="575"/>
      <c r="EA110" s="575"/>
      <c r="EB110" s="575"/>
      <c r="EC110" s="575"/>
      <c r="ED110" s="575"/>
      <c r="EE110" s="575"/>
      <c r="EF110" s="575"/>
      <c r="EG110" s="575"/>
      <c r="EH110" s="575"/>
      <c r="EI110" s="575"/>
      <c r="EJ110" s="575"/>
      <c r="EK110" s="575"/>
      <c r="EL110" s="575"/>
      <c r="EM110" s="575"/>
      <c r="EN110" s="575"/>
      <c r="EO110" s="575"/>
      <c r="EP110" s="575"/>
      <c r="EQ110" s="575"/>
      <c r="ER110" s="575"/>
      <c r="ES110" s="575"/>
      <c r="ET110" s="575"/>
      <c r="EU110" s="575"/>
      <c r="EV110" s="575"/>
      <c r="EW110" s="575"/>
      <c r="EX110" s="575"/>
      <c r="EY110" s="575"/>
      <c r="EZ110" s="575"/>
      <c r="FA110" s="575"/>
      <c r="FB110" s="575"/>
      <c r="FC110" s="575"/>
      <c r="FD110" s="575"/>
      <c r="FE110" s="575"/>
      <c r="FF110" s="575"/>
      <c r="FG110" s="575"/>
      <c r="FH110" s="575"/>
      <c r="FI110" s="575"/>
      <c r="FJ110" s="575"/>
      <c r="FK110" s="575"/>
      <c r="FL110" s="575"/>
      <c r="FM110" s="575"/>
      <c r="FN110" s="575"/>
      <c r="FO110" s="575"/>
      <c r="FP110" s="575"/>
      <c r="FQ110" s="575"/>
      <c r="FR110" s="575"/>
      <c r="FS110" s="575"/>
      <c r="FT110" s="575"/>
      <c r="FU110" s="575"/>
      <c r="FV110" s="575"/>
      <c r="FW110" s="575"/>
      <c r="FX110" s="575"/>
      <c r="FY110" s="575"/>
      <c r="FZ110" s="575"/>
      <c r="GA110" s="575"/>
      <c r="GB110" s="575"/>
      <c r="GC110" s="575"/>
      <c r="GD110" s="575"/>
      <c r="GE110" s="575"/>
      <c r="GF110" s="575"/>
      <c r="GG110" s="575"/>
      <c r="GH110" s="575"/>
      <c r="GI110" s="575"/>
      <c r="GJ110" s="575"/>
      <c r="GK110" s="575"/>
      <c r="GL110" s="575"/>
      <c r="GM110" s="575"/>
      <c r="GN110" s="575"/>
      <c r="GO110" s="575"/>
      <c r="GP110" s="575"/>
      <c r="GQ110" s="575"/>
      <c r="GR110" s="575"/>
      <c r="GS110" s="575"/>
      <c r="GT110" s="575"/>
      <c r="GU110" s="575"/>
      <c r="GV110" s="575"/>
      <c r="GW110" s="575"/>
      <c r="GX110" s="575"/>
      <c r="GY110" s="575"/>
      <c r="GZ110" s="575"/>
      <c r="HA110" s="575"/>
      <c r="HB110" s="575"/>
      <c r="HC110" s="575"/>
      <c r="HD110" s="575"/>
      <c r="HE110" s="575"/>
      <c r="HF110" s="575"/>
      <c r="HG110" s="575"/>
      <c r="HH110" s="575"/>
      <c r="HI110" s="575"/>
      <c r="HJ110" s="575"/>
      <c r="HK110" s="575"/>
      <c r="HL110" s="575"/>
      <c r="HM110" s="575"/>
      <c r="HN110" s="575"/>
      <c r="HO110" s="575"/>
      <c r="HP110" s="575"/>
      <c r="HQ110" s="575"/>
      <c r="HR110" s="575"/>
      <c r="HS110" s="575"/>
      <c r="HT110" s="575"/>
      <c r="HU110" s="575"/>
      <c r="HV110" s="575"/>
      <c r="HW110" s="575"/>
      <c r="HX110" s="575"/>
      <c r="HY110" s="575"/>
      <c r="HZ110" s="575"/>
      <c r="IA110" s="575"/>
      <c r="IB110" s="575"/>
      <c r="IC110" s="575"/>
      <c r="ID110" s="575"/>
      <c r="IE110" s="575"/>
      <c r="IF110" s="575"/>
      <c r="IG110" s="575"/>
      <c r="IH110" s="575"/>
      <c r="II110" s="575"/>
      <c r="IJ110" s="575"/>
      <c r="IK110" s="575"/>
      <c r="IL110" s="575"/>
      <c r="IM110" s="575"/>
      <c r="IN110" s="575"/>
      <c r="IO110" s="575"/>
      <c r="IP110" s="575"/>
      <c r="IQ110" s="575"/>
      <c r="IR110" s="575"/>
      <c r="IS110" s="575"/>
      <c r="IT110" s="575"/>
      <c r="IU110" s="575"/>
    </row>
    <row r="111" spans="1:255" s="597" customFormat="1">
      <c r="A111" s="596"/>
      <c r="B111" s="596"/>
      <c r="E111" s="575"/>
      <c r="F111" s="598"/>
      <c r="G111" s="598"/>
      <c r="H111" s="575"/>
      <c r="I111" s="575"/>
      <c r="J111" s="575"/>
      <c r="K111" s="575"/>
      <c r="L111" s="575"/>
      <c r="M111" s="575"/>
      <c r="N111" s="575"/>
      <c r="O111" s="575"/>
      <c r="P111" s="575"/>
      <c r="Q111" s="575"/>
      <c r="R111" s="575"/>
      <c r="S111" s="575"/>
      <c r="T111" s="575"/>
      <c r="U111" s="575"/>
      <c r="V111" s="575"/>
      <c r="W111" s="575"/>
      <c r="X111" s="575"/>
      <c r="Y111" s="575"/>
      <c r="Z111" s="575"/>
      <c r="AA111" s="575"/>
      <c r="AB111" s="575"/>
      <c r="AC111" s="575"/>
      <c r="AD111" s="575"/>
      <c r="AE111" s="575"/>
      <c r="AF111" s="575"/>
      <c r="AG111" s="575"/>
      <c r="AH111" s="575"/>
      <c r="AI111" s="575"/>
      <c r="AJ111" s="575"/>
      <c r="AK111" s="575"/>
      <c r="AL111" s="575"/>
      <c r="AM111" s="575"/>
      <c r="AN111" s="575"/>
      <c r="AO111" s="575"/>
      <c r="AP111" s="575"/>
      <c r="AQ111" s="575"/>
      <c r="AR111" s="575"/>
      <c r="AS111" s="575"/>
      <c r="AT111" s="575"/>
      <c r="AU111" s="575"/>
      <c r="AV111" s="575"/>
      <c r="AW111" s="575"/>
      <c r="AX111" s="575"/>
      <c r="AY111" s="575"/>
      <c r="AZ111" s="575"/>
      <c r="BA111" s="575"/>
      <c r="BB111" s="575"/>
      <c r="BC111" s="575"/>
      <c r="BD111" s="575"/>
      <c r="BE111" s="575"/>
      <c r="BF111" s="575"/>
      <c r="BG111" s="575"/>
      <c r="BH111" s="575"/>
      <c r="BI111" s="575"/>
      <c r="BJ111" s="575"/>
      <c r="BK111" s="575"/>
      <c r="BL111" s="575"/>
      <c r="BM111" s="575"/>
      <c r="BN111" s="575"/>
      <c r="BO111" s="575"/>
      <c r="BP111" s="575"/>
      <c r="BQ111" s="575"/>
      <c r="BR111" s="575"/>
      <c r="BS111" s="575"/>
      <c r="BT111" s="575"/>
      <c r="BU111" s="575"/>
      <c r="BV111" s="575"/>
      <c r="BW111" s="575"/>
      <c r="BX111" s="575"/>
      <c r="BY111" s="575"/>
      <c r="BZ111" s="575"/>
      <c r="CA111" s="575"/>
      <c r="CB111" s="575"/>
      <c r="CC111" s="575"/>
      <c r="CD111" s="575"/>
      <c r="CE111" s="575"/>
      <c r="CF111" s="575"/>
      <c r="CG111" s="575"/>
      <c r="CH111" s="575"/>
      <c r="CI111" s="575"/>
      <c r="CJ111" s="575"/>
      <c r="CK111" s="575"/>
      <c r="CL111" s="575"/>
      <c r="CM111" s="575"/>
      <c r="CN111" s="575"/>
      <c r="CO111" s="575"/>
      <c r="CP111" s="575"/>
      <c r="CQ111" s="575"/>
      <c r="CR111" s="575"/>
      <c r="CS111" s="575"/>
      <c r="CT111" s="575"/>
      <c r="CU111" s="575"/>
      <c r="CV111" s="575"/>
      <c r="CW111" s="575"/>
      <c r="CX111" s="575"/>
      <c r="CY111" s="575"/>
      <c r="CZ111" s="575"/>
      <c r="DA111" s="575"/>
      <c r="DB111" s="575"/>
      <c r="DC111" s="575"/>
      <c r="DD111" s="575"/>
      <c r="DE111" s="575"/>
      <c r="DF111" s="575"/>
      <c r="DG111" s="575"/>
      <c r="DH111" s="575"/>
      <c r="DI111" s="575"/>
      <c r="DJ111" s="575"/>
      <c r="DK111" s="575"/>
      <c r="DL111" s="575"/>
      <c r="DM111" s="575"/>
      <c r="DN111" s="575"/>
      <c r="DO111" s="575"/>
      <c r="DP111" s="575"/>
      <c r="DQ111" s="575"/>
      <c r="DR111" s="575"/>
      <c r="DS111" s="575"/>
      <c r="DT111" s="575"/>
      <c r="DU111" s="575"/>
      <c r="DV111" s="575"/>
      <c r="DW111" s="575"/>
      <c r="DX111" s="575"/>
      <c r="DY111" s="575"/>
      <c r="DZ111" s="575"/>
      <c r="EA111" s="575"/>
      <c r="EB111" s="575"/>
      <c r="EC111" s="575"/>
      <c r="ED111" s="575"/>
      <c r="EE111" s="575"/>
      <c r="EF111" s="575"/>
      <c r="EG111" s="575"/>
      <c r="EH111" s="575"/>
      <c r="EI111" s="575"/>
      <c r="EJ111" s="575"/>
      <c r="EK111" s="575"/>
      <c r="EL111" s="575"/>
      <c r="EM111" s="575"/>
      <c r="EN111" s="575"/>
      <c r="EO111" s="575"/>
      <c r="EP111" s="575"/>
      <c r="EQ111" s="575"/>
      <c r="ER111" s="575"/>
      <c r="ES111" s="575"/>
      <c r="ET111" s="575"/>
      <c r="EU111" s="575"/>
      <c r="EV111" s="575"/>
      <c r="EW111" s="575"/>
      <c r="EX111" s="575"/>
      <c r="EY111" s="575"/>
      <c r="EZ111" s="575"/>
      <c r="FA111" s="575"/>
      <c r="FB111" s="575"/>
      <c r="FC111" s="575"/>
      <c r="FD111" s="575"/>
      <c r="FE111" s="575"/>
      <c r="FF111" s="575"/>
      <c r="FG111" s="575"/>
      <c r="FH111" s="575"/>
      <c r="FI111" s="575"/>
      <c r="FJ111" s="575"/>
      <c r="FK111" s="575"/>
      <c r="FL111" s="575"/>
      <c r="FM111" s="575"/>
      <c r="FN111" s="575"/>
      <c r="FO111" s="575"/>
      <c r="FP111" s="575"/>
      <c r="FQ111" s="575"/>
      <c r="FR111" s="575"/>
      <c r="FS111" s="575"/>
      <c r="FT111" s="575"/>
      <c r="FU111" s="575"/>
      <c r="FV111" s="575"/>
      <c r="FW111" s="575"/>
      <c r="FX111" s="575"/>
      <c r="FY111" s="575"/>
      <c r="FZ111" s="575"/>
      <c r="GA111" s="575"/>
      <c r="GB111" s="575"/>
      <c r="GC111" s="575"/>
      <c r="GD111" s="575"/>
      <c r="GE111" s="575"/>
      <c r="GF111" s="575"/>
      <c r="GG111" s="575"/>
      <c r="GH111" s="575"/>
      <c r="GI111" s="575"/>
      <c r="GJ111" s="575"/>
      <c r="GK111" s="575"/>
      <c r="GL111" s="575"/>
      <c r="GM111" s="575"/>
      <c r="GN111" s="575"/>
      <c r="GO111" s="575"/>
      <c r="GP111" s="575"/>
      <c r="GQ111" s="575"/>
      <c r="GR111" s="575"/>
      <c r="GS111" s="575"/>
      <c r="GT111" s="575"/>
      <c r="GU111" s="575"/>
      <c r="GV111" s="575"/>
      <c r="GW111" s="575"/>
      <c r="GX111" s="575"/>
      <c r="GY111" s="575"/>
      <c r="GZ111" s="575"/>
      <c r="HA111" s="575"/>
      <c r="HB111" s="575"/>
      <c r="HC111" s="575"/>
      <c r="HD111" s="575"/>
      <c r="HE111" s="575"/>
      <c r="HF111" s="575"/>
      <c r="HG111" s="575"/>
      <c r="HH111" s="575"/>
      <c r="HI111" s="575"/>
      <c r="HJ111" s="575"/>
      <c r="HK111" s="575"/>
      <c r="HL111" s="575"/>
      <c r="HM111" s="575"/>
      <c r="HN111" s="575"/>
      <c r="HO111" s="575"/>
      <c r="HP111" s="575"/>
      <c r="HQ111" s="575"/>
      <c r="HR111" s="575"/>
      <c r="HS111" s="575"/>
      <c r="HT111" s="575"/>
      <c r="HU111" s="575"/>
      <c r="HV111" s="575"/>
      <c r="HW111" s="575"/>
      <c r="HX111" s="575"/>
      <c r="HY111" s="575"/>
      <c r="HZ111" s="575"/>
      <c r="IA111" s="575"/>
      <c r="IB111" s="575"/>
      <c r="IC111" s="575"/>
      <c r="ID111" s="575"/>
      <c r="IE111" s="575"/>
      <c r="IF111" s="575"/>
      <c r="IG111" s="575"/>
      <c r="IH111" s="575"/>
      <c r="II111" s="575"/>
      <c r="IJ111" s="575"/>
      <c r="IK111" s="575"/>
      <c r="IL111" s="575"/>
      <c r="IM111" s="575"/>
      <c r="IN111" s="575"/>
      <c r="IO111" s="575"/>
      <c r="IP111" s="575"/>
      <c r="IQ111" s="575"/>
      <c r="IR111" s="575"/>
      <c r="IS111" s="575"/>
      <c r="IT111" s="575"/>
      <c r="IU111" s="575"/>
    </row>
    <row r="112" spans="1:255" s="597" customFormat="1">
      <c r="A112" s="596"/>
      <c r="B112" s="596"/>
      <c r="E112" s="575"/>
      <c r="F112" s="598"/>
      <c r="G112" s="598"/>
      <c r="H112" s="575"/>
      <c r="I112" s="575"/>
      <c r="J112" s="575"/>
      <c r="K112" s="575"/>
      <c r="L112" s="575"/>
      <c r="M112" s="575"/>
      <c r="N112" s="575"/>
      <c r="O112" s="575"/>
      <c r="P112" s="575"/>
      <c r="Q112" s="575"/>
      <c r="R112" s="575"/>
      <c r="S112" s="575"/>
      <c r="T112" s="575"/>
      <c r="U112" s="575"/>
      <c r="V112" s="575"/>
      <c r="W112" s="575"/>
      <c r="X112" s="575"/>
      <c r="Y112" s="575"/>
      <c r="Z112" s="575"/>
      <c r="AA112" s="575"/>
      <c r="AB112" s="575"/>
      <c r="AC112" s="575"/>
      <c r="AD112" s="575"/>
      <c r="AE112" s="575"/>
      <c r="AF112" s="575"/>
      <c r="AG112" s="575"/>
      <c r="AH112" s="575"/>
      <c r="AI112" s="575"/>
      <c r="AJ112" s="575"/>
      <c r="AK112" s="575"/>
      <c r="AL112" s="575"/>
      <c r="AM112" s="575"/>
      <c r="AN112" s="575"/>
      <c r="AO112" s="575"/>
      <c r="AP112" s="575"/>
      <c r="AQ112" s="575"/>
      <c r="AR112" s="575"/>
      <c r="AS112" s="575"/>
      <c r="AT112" s="575"/>
      <c r="AU112" s="575"/>
      <c r="AV112" s="575"/>
      <c r="AW112" s="575"/>
      <c r="AX112" s="575"/>
      <c r="AY112" s="575"/>
      <c r="AZ112" s="575"/>
      <c r="BA112" s="575"/>
      <c r="BB112" s="575"/>
      <c r="BC112" s="575"/>
      <c r="BD112" s="575"/>
      <c r="BE112" s="575"/>
      <c r="BF112" s="575"/>
      <c r="BG112" s="575"/>
      <c r="BH112" s="575"/>
      <c r="BI112" s="575"/>
      <c r="BJ112" s="575"/>
      <c r="BK112" s="575"/>
      <c r="BL112" s="575"/>
      <c r="BM112" s="575"/>
      <c r="BN112" s="575"/>
      <c r="BO112" s="575"/>
      <c r="BP112" s="575"/>
      <c r="BQ112" s="575"/>
      <c r="BR112" s="575"/>
      <c r="BS112" s="575"/>
      <c r="BT112" s="575"/>
      <c r="BU112" s="575"/>
      <c r="BV112" s="575"/>
      <c r="BW112" s="575"/>
      <c r="BX112" s="575"/>
      <c r="BY112" s="575"/>
      <c r="BZ112" s="575"/>
      <c r="CA112" s="575"/>
      <c r="CB112" s="575"/>
      <c r="CC112" s="575"/>
      <c r="CD112" s="575"/>
      <c r="CE112" s="575"/>
      <c r="CF112" s="575"/>
      <c r="CG112" s="575"/>
      <c r="CH112" s="575"/>
      <c r="CI112" s="575"/>
      <c r="CJ112" s="575"/>
      <c r="CK112" s="575"/>
      <c r="CL112" s="575"/>
      <c r="CM112" s="575"/>
      <c r="CN112" s="575"/>
      <c r="CO112" s="575"/>
      <c r="CP112" s="575"/>
      <c r="CQ112" s="575"/>
      <c r="CR112" s="575"/>
      <c r="CS112" s="575"/>
      <c r="CT112" s="575"/>
      <c r="CU112" s="575"/>
      <c r="CV112" s="575"/>
      <c r="CW112" s="575"/>
      <c r="CX112" s="575"/>
      <c r="CY112" s="575"/>
      <c r="CZ112" s="575"/>
      <c r="DA112" s="575"/>
      <c r="DB112" s="575"/>
      <c r="DC112" s="575"/>
      <c r="DD112" s="575"/>
      <c r="DE112" s="575"/>
      <c r="DF112" s="575"/>
      <c r="DG112" s="575"/>
      <c r="DH112" s="575"/>
      <c r="DI112" s="575"/>
      <c r="DJ112" s="575"/>
      <c r="DK112" s="575"/>
      <c r="DL112" s="575"/>
      <c r="DM112" s="575"/>
      <c r="DN112" s="575"/>
      <c r="DO112" s="575"/>
      <c r="DP112" s="575"/>
      <c r="DQ112" s="575"/>
      <c r="DR112" s="575"/>
      <c r="DS112" s="575"/>
      <c r="DT112" s="575"/>
      <c r="DU112" s="575"/>
      <c r="DV112" s="575"/>
      <c r="DW112" s="575"/>
      <c r="DX112" s="575"/>
      <c r="DY112" s="575"/>
      <c r="DZ112" s="575"/>
      <c r="EA112" s="575"/>
      <c r="EB112" s="575"/>
      <c r="EC112" s="575"/>
      <c r="ED112" s="575"/>
      <c r="EE112" s="575"/>
      <c r="EF112" s="575"/>
      <c r="EG112" s="575"/>
      <c r="EH112" s="575"/>
      <c r="EI112" s="575"/>
      <c r="EJ112" s="575"/>
      <c r="EK112" s="575"/>
      <c r="EL112" s="575"/>
      <c r="EM112" s="575"/>
      <c r="EN112" s="575"/>
      <c r="EO112" s="575"/>
      <c r="EP112" s="575"/>
      <c r="EQ112" s="575"/>
      <c r="ER112" s="575"/>
      <c r="ES112" s="575"/>
      <c r="ET112" s="575"/>
      <c r="EU112" s="575"/>
      <c r="EV112" s="575"/>
      <c r="EW112" s="575"/>
      <c r="EX112" s="575"/>
      <c r="EY112" s="575"/>
      <c r="EZ112" s="575"/>
      <c r="FA112" s="575"/>
      <c r="FB112" s="575"/>
      <c r="FC112" s="575"/>
      <c r="FD112" s="575"/>
      <c r="FE112" s="575"/>
      <c r="FF112" s="575"/>
      <c r="FG112" s="575"/>
      <c r="FH112" s="575"/>
      <c r="FI112" s="575"/>
      <c r="FJ112" s="575"/>
      <c r="FK112" s="575"/>
      <c r="FL112" s="575"/>
      <c r="FM112" s="575"/>
      <c r="FN112" s="575"/>
      <c r="FO112" s="575"/>
      <c r="FP112" s="575"/>
      <c r="FQ112" s="575"/>
      <c r="FR112" s="575"/>
      <c r="FS112" s="575"/>
      <c r="FT112" s="575"/>
      <c r="FU112" s="575"/>
      <c r="FV112" s="575"/>
      <c r="FW112" s="575"/>
      <c r="FX112" s="575"/>
      <c r="FY112" s="575"/>
      <c r="FZ112" s="575"/>
      <c r="GA112" s="575"/>
      <c r="GB112" s="575"/>
      <c r="GC112" s="575"/>
      <c r="GD112" s="575"/>
      <c r="GE112" s="575"/>
      <c r="GF112" s="575"/>
      <c r="GG112" s="575"/>
      <c r="GH112" s="575"/>
      <c r="GI112" s="575"/>
      <c r="GJ112" s="575"/>
      <c r="GK112" s="575"/>
      <c r="GL112" s="575"/>
      <c r="GM112" s="575"/>
      <c r="GN112" s="575"/>
      <c r="GO112" s="575"/>
      <c r="GP112" s="575"/>
      <c r="GQ112" s="575"/>
      <c r="GR112" s="575"/>
      <c r="GS112" s="575"/>
      <c r="GT112" s="575"/>
      <c r="GU112" s="575"/>
      <c r="GV112" s="575"/>
      <c r="GW112" s="575"/>
      <c r="GX112" s="575"/>
      <c r="GY112" s="575"/>
      <c r="GZ112" s="575"/>
      <c r="HA112" s="575"/>
      <c r="HB112" s="575"/>
      <c r="HC112" s="575"/>
      <c r="HD112" s="575"/>
      <c r="HE112" s="575"/>
      <c r="HF112" s="575"/>
      <c r="HG112" s="575"/>
      <c r="HH112" s="575"/>
      <c r="HI112" s="575"/>
      <c r="HJ112" s="575"/>
      <c r="HK112" s="575"/>
      <c r="HL112" s="575"/>
      <c r="HM112" s="575"/>
      <c r="HN112" s="575"/>
      <c r="HO112" s="575"/>
      <c r="HP112" s="575"/>
      <c r="HQ112" s="575"/>
      <c r="HR112" s="575"/>
      <c r="HS112" s="575"/>
      <c r="HT112" s="575"/>
      <c r="HU112" s="575"/>
      <c r="HV112" s="575"/>
      <c r="HW112" s="575"/>
      <c r="HX112" s="575"/>
      <c r="HY112" s="575"/>
      <c r="HZ112" s="575"/>
      <c r="IA112" s="575"/>
      <c r="IB112" s="575"/>
      <c r="IC112" s="575"/>
      <c r="ID112" s="575"/>
      <c r="IE112" s="575"/>
      <c r="IF112" s="575"/>
      <c r="IG112" s="575"/>
      <c r="IH112" s="575"/>
      <c r="II112" s="575"/>
      <c r="IJ112" s="575"/>
      <c r="IK112" s="575"/>
      <c r="IL112" s="575"/>
      <c r="IM112" s="575"/>
      <c r="IN112" s="575"/>
      <c r="IO112" s="575"/>
      <c r="IP112" s="575"/>
      <c r="IQ112" s="575"/>
      <c r="IR112" s="575"/>
      <c r="IS112" s="575"/>
      <c r="IT112" s="575"/>
      <c r="IU112" s="575"/>
    </row>
    <row r="113" spans="1:255" s="597" customFormat="1">
      <c r="A113" s="596"/>
      <c r="B113" s="596"/>
      <c r="E113" s="575"/>
      <c r="F113" s="598"/>
      <c r="G113" s="598"/>
      <c r="H113" s="575"/>
      <c r="I113" s="575"/>
      <c r="J113" s="575"/>
      <c r="K113" s="575"/>
      <c r="L113" s="575"/>
      <c r="M113" s="575"/>
      <c r="N113" s="575"/>
      <c r="O113" s="575"/>
      <c r="P113" s="575"/>
      <c r="Q113" s="575"/>
      <c r="R113" s="575"/>
      <c r="S113" s="575"/>
      <c r="T113" s="575"/>
      <c r="U113" s="575"/>
      <c r="V113" s="575"/>
      <c r="W113" s="575"/>
      <c r="X113" s="575"/>
      <c r="Y113" s="575"/>
      <c r="Z113" s="575"/>
      <c r="AA113" s="575"/>
      <c r="AB113" s="575"/>
      <c r="AC113" s="575"/>
      <c r="AD113" s="575"/>
      <c r="AE113" s="575"/>
      <c r="AF113" s="575"/>
      <c r="AG113" s="575"/>
      <c r="AH113" s="575"/>
      <c r="AI113" s="575"/>
      <c r="AJ113" s="575"/>
      <c r="AK113" s="575"/>
      <c r="AL113" s="575"/>
      <c r="AM113" s="575"/>
      <c r="AN113" s="575"/>
      <c r="AO113" s="575"/>
      <c r="AP113" s="575"/>
      <c r="AQ113" s="575"/>
      <c r="AR113" s="575"/>
      <c r="AS113" s="575"/>
      <c r="AT113" s="575"/>
      <c r="AU113" s="575"/>
      <c r="AV113" s="575"/>
      <c r="AW113" s="575"/>
      <c r="AX113" s="575"/>
      <c r="AY113" s="575"/>
      <c r="AZ113" s="575"/>
      <c r="BA113" s="575"/>
      <c r="BB113" s="575"/>
      <c r="BC113" s="575"/>
      <c r="BD113" s="575"/>
      <c r="BE113" s="575"/>
      <c r="BF113" s="575"/>
      <c r="BG113" s="575"/>
      <c r="BH113" s="575"/>
      <c r="BI113" s="575"/>
      <c r="BJ113" s="575"/>
      <c r="BK113" s="575"/>
      <c r="BL113" s="575"/>
      <c r="BM113" s="575"/>
      <c r="BN113" s="575"/>
      <c r="BO113" s="575"/>
      <c r="BP113" s="575"/>
      <c r="BQ113" s="575"/>
      <c r="BR113" s="575"/>
      <c r="BS113" s="575"/>
      <c r="BT113" s="575"/>
      <c r="BU113" s="575"/>
      <c r="BV113" s="575"/>
      <c r="BW113" s="575"/>
      <c r="BX113" s="575"/>
      <c r="BY113" s="575"/>
      <c r="BZ113" s="575"/>
      <c r="CA113" s="575"/>
      <c r="CB113" s="575"/>
      <c r="CC113" s="575"/>
      <c r="CD113" s="575"/>
      <c r="CE113" s="575"/>
      <c r="CF113" s="575"/>
      <c r="CG113" s="575"/>
      <c r="CH113" s="575"/>
      <c r="CI113" s="575"/>
      <c r="CJ113" s="575"/>
      <c r="CK113" s="575"/>
      <c r="CL113" s="575"/>
      <c r="CM113" s="575"/>
      <c r="CN113" s="575"/>
      <c r="CO113" s="575"/>
      <c r="CP113" s="575"/>
      <c r="CQ113" s="575"/>
      <c r="CR113" s="575"/>
      <c r="CS113" s="575"/>
      <c r="CT113" s="575"/>
      <c r="CU113" s="575"/>
      <c r="CV113" s="575"/>
      <c r="CW113" s="575"/>
      <c r="CX113" s="575"/>
      <c r="CY113" s="575"/>
      <c r="CZ113" s="575"/>
      <c r="DA113" s="575"/>
      <c r="DB113" s="575"/>
      <c r="DC113" s="575"/>
      <c r="DD113" s="575"/>
      <c r="DE113" s="575"/>
      <c r="DF113" s="575"/>
      <c r="DG113" s="575"/>
      <c r="DH113" s="575"/>
      <c r="DI113" s="575"/>
      <c r="DJ113" s="575"/>
      <c r="DK113" s="575"/>
      <c r="DL113" s="575"/>
      <c r="DM113" s="575"/>
      <c r="DN113" s="575"/>
      <c r="DO113" s="575"/>
      <c r="DP113" s="575"/>
      <c r="DQ113" s="575"/>
      <c r="DR113" s="575"/>
      <c r="DS113" s="575"/>
      <c r="DT113" s="575"/>
      <c r="DU113" s="575"/>
      <c r="DV113" s="575"/>
      <c r="DW113" s="575"/>
      <c r="DX113" s="575"/>
      <c r="DY113" s="575"/>
      <c r="DZ113" s="575"/>
      <c r="EA113" s="575"/>
      <c r="EB113" s="575"/>
      <c r="EC113" s="575"/>
      <c r="ED113" s="575"/>
      <c r="EE113" s="575"/>
      <c r="EF113" s="575"/>
      <c r="EG113" s="575"/>
      <c r="EH113" s="575"/>
      <c r="EI113" s="575"/>
      <c r="EJ113" s="575"/>
      <c r="EK113" s="575"/>
      <c r="EL113" s="575"/>
      <c r="EM113" s="575"/>
      <c r="EN113" s="575"/>
      <c r="EO113" s="575"/>
      <c r="EP113" s="575"/>
      <c r="EQ113" s="575"/>
      <c r="ER113" s="575"/>
      <c r="ES113" s="575"/>
      <c r="ET113" s="575"/>
      <c r="EU113" s="575"/>
      <c r="EV113" s="575"/>
      <c r="EW113" s="575"/>
      <c r="EX113" s="575"/>
      <c r="EY113" s="575"/>
      <c r="EZ113" s="575"/>
      <c r="FA113" s="575"/>
      <c r="FB113" s="575"/>
      <c r="FC113" s="575"/>
      <c r="FD113" s="575"/>
      <c r="FE113" s="575"/>
      <c r="FF113" s="575"/>
      <c r="FG113" s="575"/>
      <c r="FH113" s="575"/>
      <c r="FI113" s="575"/>
      <c r="FJ113" s="575"/>
      <c r="FK113" s="575"/>
      <c r="FL113" s="575"/>
      <c r="FM113" s="575"/>
      <c r="FN113" s="575"/>
      <c r="FO113" s="575"/>
      <c r="FP113" s="575"/>
      <c r="FQ113" s="575"/>
      <c r="FR113" s="575"/>
      <c r="FS113" s="575"/>
      <c r="FT113" s="575"/>
      <c r="FU113" s="575"/>
      <c r="FV113" s="575"/>
      <c r="FW113" s="575"/>
      <c r="FX113" s="575"/>
      <c r="FY113" s="575"/>
      <c r="FZ113" s="575"/>
      <c r="GA113" s="575"/>
      <c r="GB113" s="575"/>
      <c r="GC113" s="575"/>
      <c r="GD113" s="575"/>
      <c r="GE113" s="575"/>
      <c r="GF113" s="575"/>
      <c r="GG113" s="575"/>
      <c r="GH113" s="575"/>
      <c r="GI113" s="575"/>
      <c r="GJ113" s="575"/>
      <c r="GK113" s="575"/>
      <c r="GL113" s="575"/>
      <c r="GM113" s="575"/>
      <c r="GN113" s="575"/>
      <c r="GO113" s="575"/>
      <c r="GP113" s="575"/>
      <c r="GQ113" s="575"/>
      <c r="GR113" s="575"/>
      <c r="GS113" s="575"/>
      <c r="GT113" s="575"/>
      <c r="GU113" s="575"/>
      <c r="GV113" s="575"/>
      <c r="GW113" s="575"/>
      <c r="GX113" s="575"/>
      <c r="GY113" s="575"/>
      <c r="GZ113" s="575"/>
      <c r="HA113" s="575"/>
      <c r="HB113" s="575"/>
      <c r="HC113" s="575"/>
      <c r="HD113" s="575"/>
      <c r="HE113" s="575"/>
      <c r="HF113" s="575"/>
      <c r="HG113" s="575"/>
      <c r="HH113" s="575"/>
      <c r="HI113" s="575"/>
      <c r="HJ113" s="575"/>
      <c r="HK113" s="575"/>
      <c r="HL113" s="575"/>
      <c r="HM113" s="575"/>
      <c r="HN113" s="575"/>
      <c r="HO113" s="575"/>
      <c r="HP113" s="575"/>
      <c r="HQ113" s="575"/>
      <c r="HR113" s="575"/>
      <c r="HS113" s="575"/>
      <c r="HT113" s="575"/>
      <c r="HU113" s="575"/>
      <c r="HV113" s="575"/>
      <c r="HW113" s="575"/>
      <c r="HX113" s="575"/>
      <c r="HY113" s="575"/>
      <c r="HZ113" s="575"/>
      <c r="IA113" s="575"/>
      <c r="IB113" s="575"/>
      <c r="IC113" s="575"/>
      <c r="ID113" s="575"/>
      <c r="IE113" s="575"/>
      <c r="IF113" s="575"/>
      <c r="IG113" s="575"/>
      <c r="IH113" s="575"/>
      <c r="II113" s="575"/>
      <c r="IJ113" s="575"/>
      <c r="IK113" s="575"/>
      <c r="IL113" s="575"/>
      <c r="IM113" s="575"/>
      <c r="IN113" s="575"/>
      <c r="IO113" s="575"/>
      <c r="IP113" s="575"/>
      <c r="IQ113" s="575"/>
      <c r="IR113" s="575"/>
      <c r="IS113" s="575"/>
      <c r="IT113" s="575"/>
      <c r="IU113" s="575"/>
    </row>
    <row r="114" spans="1:255" s="597" customFormat="1">
      <c r="A114" s="596"/>
      <c r="B114" s="596"/>
      <c r="E114" s="575"/>
      <c r="F114" s="598"/>
      <c r="G114" s="598"/>
      <c r="H114" s="575"/>
      <c r="I114" s="575"/>
      <c r="J114" s="575"/>
      <c r="K114" s="575"/>
      <c r="L114" s="575"/>
      <c r="M114" s="575"/>
      <c r="N114" s="575"/>
      <c r="O114" s="575"/>
      <c r="P114" s="575"/>
      <c r="Q114" s="575"/>
      <c r="R114" s="575"/>
      <c r="S114" s="575"/>
      <c r="T114" s="575"/>
      <c r="U114" s="575"/>
      <c r="V114" s="575"/>
      <c r="W114" s="575"/>
      <c r="X114" s="575"/>
      <c r="Y114" s="575"/>
      <c r="Z114" s="575"/>
      <c r="AA114" s="575"/>
      <c r="AB114" s="575"/>
      <c r="AC114" s="575"/>
      <c r="AD114" s="575"/>
      <c r="AE114" s="575"/>
      <c r="AF114" s="575"/>
      <c r="AG114" s="575"/>
      <c r="AH114" s="575"/>
      <c r="AI114" s="575"/>
      <c r="AJ114" s="575"/>
      <c r="AK114" s="575"/>
      <c r="AL114" s="575"/>
      <c r="AM114" s="575"/>
      <c r="AN114" s="575"/>
      <c r="AO114" s="575"/>
      <c r="AP114" s="575"/>
      <c r="AQ114" s="575"/>
      <c r="AR114" s="575"/>
      <c r="AS114" s="575"/>
      <c r="AT114" s="575"/>
      <c r="AU114" s="575"/>
      <c r="AV114" s="575"/>
      <c r="AW114" s="575"/>
      <c r="AX114" s="575"/>
      <c r="AY114" s="575"/>
      <c r="AZ114" s="575"/>
      <c r="BA114" s="575"/>
      <c r="BB114" s="575"/>
      <c r="BC114" s="575"/>
      <c r="BD114" s="575"/>
      <c r="BE114" s="575"/>
      <c r="BF114" s="575"/>
      <c r="BG114" s="575"/>
      <c r="BH114" s="575"/>
      <c r="BI114" s="575"/>
      <c r="BJ114" s="575"/>
      <c r="BK114" s="575"/>
      <c r="BL114" s="575"/>
      <c r="BM114" s="575"/>
      <c r="BN114" s="575"/>
      <c r="BO114" s="575"/>
      <c r="BP114" s="575"/>
      <c r="BQ114" s="575"/>
      <c r="BR114" s="575"/>
      <c r="BS114" s="575"/>
      <c r="BT114" s="575"/>
      <c r="BU114" s="575"/>
      <c r="BV114" s="575"/>
      <c r="BW114" s="575"/>
      <c r="BX114" s="575"/>
      <c r="BY114" s="575"/>
      <c r="BZ114" s="575"/>
      <c r="CA114" s="575"/>
      <c r="CB114" s="575"/>
      <c r="CC114" s="575"/>
      <c r="CD114" s="575"/>
      <c r="CE114" s="575"/>
      <c r="CF114" s="575"/>
      <c r="CG114" s="575"/>
      <c r="CH114" s="575"/>
      <c r="CI114" s="575"/>
      <c r="CJ114" s="575"/>
      <c r="CK114" s="575"/>
      <c r="CL114" s="575"/>
      <c r="CM114" s="575"/>
      <c r="CN114" s="575"/>
      <c r="CO114" s="575"/>
      <c r="CP114" s="575"/>
      <c r="CQ114" s="575"/>
      <c r="CR114" s="575"/>
      <c r="CS114" s="575"/>
      <c r="CT114" s="575"/>
      <c r="CU114" s="575"/>
      <c r="CV114" s="575"/>
      <c r="CW114" s="575"/>
      <c r="CX114" s="575"/>
      <c r="CY114" s="575"/>
      <c r="CZ114" s="575"/>
      <c r="DA114" s="575"/>
      <c r="DB114" s="575"/>
      <c r="DC114" s="575"/>
      <c r="DD114" s="575"/>
      <c r="DE114" s="575"/>
      <c r="DF114" s="575"/>
      <c r="DG114" s="575"/>
      <c r="DH114" s="575"/>
      <c r="DI114" s="575"/>
      <c r="DJ114" s="575"/>
      <c r="DK114" s="575"/>
      <c r="DL114" s="575"/>
      <c r="DM114" s="575"/>
      <c r="DN114" s="575"/>
      <c r="DO114" s="575"/>
      <c r="DP114" s="575"/>
      <c r="DQ114" s="575"/>
      <c r="DR114" s="575"/>
      <c r="DS114" s="575"/>
      <c r="DT114" s="575"/>
      <c r="DU114" s="575"/>
      <c r="DV114" s="575"/>
      <c r="DW114" s="575"/>
      <c r="DX114" s="575"/>
      <c r="DY114" s="575"/>
      <c r="DZ114" s="575"/>
      <c r="EA114" s="575"/>
      <c r="EB114" s="575"/>
      <c r="EC114" s="575"/>
      <c r="ED114" s="575"/>
      <c r="EE114" s="575"/>
      <c r="EF114" s="575"/>
      <c r="EG114" s="575"/>
      <c r="EH114" s="575"/>
      <c r="EI114" s="575"/>
      <c r="EJ114" s="575"/>
      <c r="EK114" s="575"/>
      <c r="EL114" s="575"/>
      <c r="EM114" s="575"/>
      <c r="EN114" s="575"/>
      <c r="EO114" s="575"/>
      <c r="EP114" s="575"/>
      <c r="EQ114" s="575"/>
      <c r="ER114" s="575"/>
      <c r="ES114" s="575"/>
      <c r="ET114" s="575"/>
      <c r="EU114" s="575"/>
      <c r="EV114" s="575"/>
      <c r="EW114" s="575"/>
      <c r="EX114" s="575"/>
      <c r="EY114" s="575"/>
      <c r="EZ114" s="575"/>
      <c r="FA114" s="575"/>
      <c r="FB114" s="575"/>
      <c r="FC114" s="575"/>
      <c r="FD114" s="575"/>
      <c r="FE114" s="575"/>
      <c r="FF114" s="575"/>
      <c r="FG114" s="575"/>
      <c r="FH114" s="575"/>
      <c r="FI114" s="575"/>
      <c r="FJ114" s="575"/>
      <c r="FK114" s="575"/>
      <c r="FL114" s="575"/>
      <c r="FM114" s="575"/>
      <c r="FN114" s="575"/>
      <c r="FO114" s="575"/>
      <c r="FP114" s="575"/>
      <c r="FQ114" s="575"/>
      <c r="FR114" s="575"/>
      <c r="FS114" s="575"/>
      <c r="FT114" s="575"/>
      <c r="FU114" s="575"/>
      <c r="FV114" s="575"/>
      <c r="FW114" s="575"/>
      <c r="FX114" s="575"/>
      <c r="FY114" s="575"/>
      <c r="FZ114" s="575"/>
      <c r="GA114" s="575"/>
      <c r="GB114" s="575"/>
      <c r="GC114" s="575"/>
      <c r="GD114" s="575"/>
      <c r="GE114" s="575"/>
      <c r="GF114" s="575"/>
      <c r="GG114" s="575"/>
      <c r="GH114" s="575"/>
      <c r="GI114" s="575"/>
      <c r="GJ114" s="575"/>
      <c r="GK114" s="575"/>
      <c r="GL114" s="575"/>
      <c r="GM114" s="575"/>
      <c r="GN114" s="575"/>
      <c r="GO114" s="575"/>
      <c r="GP114" s="575"/>
      <c r="GQ114" s="575"/>
      <c r="GR114" s="575"/>
      <c r="GS114" s="575"/>
      <c r="GT114" s="575"/>
      <c r="GU114" s="575"/>
      <c r="GV114" s="575"/>
      <c r="GW114" s="575"/>
      <c r="GX114" s="575"/>
      <c r="GY114" s="575"/>
      <c r="GZ114" s="575"/>
      <c r="HA114" s="575"/>
      <c r="HB114" s="575"/>
      <c r="HC114" s="575"/>
      <c r="HD114" s="575"/>
      <c r="HE114" s="575"/>
      <c r="HF114" s="575"/>
      <c r="HG114" s="575"/>
      <c r="HH114" s="575"/>
      <c r="HI114" s="575"/>
      <c r="HJ114" s="575"/>
      <c r="HK114" s="575"/>
      <c r="HL114" s="575"/>
      <c r="HM114" s="575"/>
      <c r="HN114" s="575"/>
      <c r="HO114" s="575"/>
      <c r="HP114" s="575"/>
      <c r="HQ114" s="575"/>
      <c r="HR114" s="575"/>
      <c r="HS114" s="575"/>
      <c r="HT114" s="575"/>
      <c r="HU114" s="575"/>
      <c r="HV114" s="575"/>
      <c r="HW114" s="575"/>
      <c r="HX114" s="575"/>
      <c r="HY114" s="575"/>
      <c r="HZ114" s="575"/>
      <c r="IA114" s="575"/>
      <c r="IB114" s="575"/>
      <c r="IC114" s="575"/>
      <c r="ID114" s="575"/>
      <c r="IE114" s="575"/>
      <c r="IF114" s="575"/>
      <c r="IG114" s="575"/>
      <c r="IH114" s="575"/>
      <c r="II114" s="575"/>
      <c r="IJ114" s="575"/>
      <c r="IK114" s="575"/>
      <c r="IL114" s="575"/>
      <c r="IM114" s="575"/>
      <c r="IN114" s="575"/>
      <c r="IO114" s="575"/>
      <c r="IP114" s="575"/>
      <c r="IQ114" s="575"/>
      <c r="IR114" s="575"/>
      <c r="IS114" s="575"/>
      <c r="IT114" s="575"/>
      <c r="IU114" s="575"/>
    </row>
    <row r="115" spans="1:255" s="597" customFormat="1">
      <c r="A115" s="596"/>
      <c r="B115" s="596"/>
      <c r="E115" s="575"/>
      <c r="F115" s="598"/>
      <c r="G115" s="598"/>
      <c r="H115" s="575"/>
      <c r="I115" s="575"/>
      <c r="J115" s="575"/>
      <c r="K115" s="575"/>
      <c r="L115" s="575"/>
      <c r="M115" s="575"/>
      <c r="N115" s="575"/>
      <c r="O115" s="575"/>
      <c r="P115" s="575"/>
      <c r="Q115" s="575"/>
      <c r="R115" s="575"/>
      <c r="S115" s="575"/>
      <c r="T115" s="575"/>
      <c r="U115" s="575"/>
      <c r="V115" s="575"/>
      <c r="W115" s="575"/>
      <c r="X115" s="575"/>
      <c r="Y115" s="575"/>
      <c r="Z115" s="575"/>
      <c r="AA115" s="575"/>
      <c r="AB115" s="575"/>
      <c r="AC115" s="575"/>
      <c r="AD115" s="575"/>
      <c r="AE115" s="575"/>
      <c r="AF115" s="575"/>
      <c r="AG115" s="575"/>
      <c r="AH115" s="575"/>
      <c r="AI115" s="575"/>
      <c r="AJ115" s="575"/>
      <c r="AK115" s="575"/>
      <c r="AL115" s="575"/>
      <c r="AM115" s="575"/>
      <c r="AN115" s="575"/>
      <c r="AO115" s="575"/>
      <c r="AP115" s="575"/>
      <c r="AQ115" s="575"/>
      <c r="AR115" s="575"/>
      <c r="AS115" s="575"/>
      <c r="AT115" s="575"/>
      <c r="AU115" s="575"/>
      <c r="AV115" s="575"/>
      <c r="AW115" s="575"/>
      <c r="AX115" s="575"/>
      <c r="AY115" s="575"/>
      <c r="AZ115" s="575"/>
      <c r="BA115" s="575"/>
      <c r="BB115" s="575"/>
      <c r="BC115" s="575"/>
      <c r="BD115" s="575"/>
      <c r="BE115" s="575"/>
      <c r="BF115" s="575"/>
      <c r="BG115" s="575"/>
      <c r="BH115" s="575"/>
      <c r="BI115" s="575"/>
      <c r="BJ115" s="575"/>
      <c r="BK115" s="575"/>
      <c r="BL115" s="575"/>
      <c r="BM115" s="575"/>
      <c r="BN115" s="575"/>
      <c r="BO115" s="575"/>
      <c r="BP115" s="575"/>
      <c r="BQ115" s="575"/>
      <c r="BR115" s="575"/>
      <c r="BS115" s="575"/>
      <c r="BT115" s="575"/>
      <c r="BU115" s="575"/>
      <c r="BV115" s="575"/>
      <c r="BW115" s="575"/>
      <c r="BX115" s="575"/>
      <c r="BY115" s="575"/>
      <c r="BZ115" s="575"/>
      <c r="CA115" s="575"/>
      <c r="CB115" s="575"/>
      <c r="CC115" s="575"/>
      <c r="CD115" s="575"/>
      <c r="CE115" s="575"/>
      <c r="CF115" s="575"/>
      <c r="CG115" s="575"/>
      <c r="CH115" s="575"/>
      <c r="CI115" s="575"/>
      <c r="CJ115" s="575"/>
      <c r="CK115" s="575"/>
      <c r="CL115" s="575"/>
      <c r="CM115" s="575"/>
      <c r="CN115" s="575"/>
      <c r="CO115" s="575"/>
      <c r="CP115" s="575"/>
      <c r="CQ115" s="575"/>
      <c r="CR115" s="575"/>
      <c r="CS115" s="575"/>
      <c r="CT115" s="575"/>
      <c r="CU115" s="575"/>
      <c r="CV115" s="575"/>
      <c r="CW115" s="575"/>
      <c r="CX115" s="575"/>
      <c r="CY115" s="575"/>
      <c r="CZ115" s="575"/>
      <c r="DA115" s="575"/>
      <c r="DB115" s="575"/>
      <c r="DC115" s="575"/>
      <c r="DD115" s="575"/>
      <c r="DE115" s="575"/>
      <c r="DF115" s="575"/>
      <c r="DG115" s="575"/>
      <c r="DH115" s="575"/>
      <c r="DI115" s="575"/>
      <c r="DJ115" s="575"/>
      <c r="DK115" s="575"/>
      <c r="DL115" s="575"/>
      <c r="DM115" s="575"/>
      <c r="DN115" s="575"/>
      <c r="DO115" s="575"/>
      <c r="DP115" s="575"/>
      <c r="DQ115" s="575"/>
      <c r="DR115" s="575"/>
      <c r="DS115" s="575"/>
      <c r="DT115" s="575"/>
      <c r="DU115" s="575"/>
      <c r="DV115" s="575"/>
      <c r="DW115" s="575"/>
      <c r="DX115" s="575"/>
      <c r="DY115" s="575"/>
      <c r="DZ115" s="575"/>
      <c r="EA115" s="575"/>
      <c r="EB115" s="575"/>
      <c r="EC115" s="575"/>
      <c r="ED115" s="575"/>
      <c r="EE115" s="575"/>
      <c r="EF115" s="575"/>
      <c r="EG115" s="575"/>
      <c r="EH115" s="575"/>
      <c r="EI115" s="575"/>
      <c r="EJ115" s="575"/>
      <c r="EK115" s="575"/>
      <c r="EL115" s="575"/>
      <c r="EM115" s="575"/>
      <c r="EN115" s="575"/>
      <c r="EO115" s="575"/>
      <c r="EP115" s="575"/>
      <c r="EQ115" s="575"/>
      <c r="ER115" s="575"/>
      <c r="ES115" s="575"/>
      <c r="ET115" s="575"/>
      <c r="EU115" s="575"/>
      <c r="EV115" s="575"/>
      <c r="EW115" s="575"/>
      <c r="EX115" s="575"/>
      <c r="EY115" s="575"/>
      <c r="EZ115" s="575"/>
      <c r="FA115" s="575"/>
      <c r="FB115" s="575"/>
      <c r="FC115" s="575"/>
      <c r="FD115" s="575"/>
      <c r="FE115" s="575"/>
      <c r="FF115" s="575"/>
      <c r="FG115" s="575"/>
      <c r="FH115" s="575"/>
      <c r="FI115" s="575"/>
      <c r="FJ115" s="575"/>
      <c r="FK115" s="575"/>
      <c r="FL115" s="575"/>
      <c r="FM115" s="575"/>
      <c r="FN115" s="575"/>
      <c r="FO115" s="575"/>
      <c r="FP115" s="575"/>
      <c r="FQ115" s="575"/>
      <c r="FR115" s="575"/>
      <c r="FS115" s="575"/>
      <c r="FT115" s="575"/>
      <c r="FU115" s="575"/>
      <c r="FV115" s="575"/>
      <c r="FW115" s="575"/>
      <c r="FX115" s="575"/>
      <c r="FY115" s="575"/>
      <c r="FZ115" s="575"/>
      <c r="GA115" s="575"/>
      <c r="GB115" s="575"/>
      <c r="GC115" s="575"/>
      <c r="GD115" s="575"/>
      <c r="GE115" s="575"/>
      <c r="GF115" s="575"/>
      <c r="GG115" s="575"/>
      <c r="GH115" s="575"/>
      <c r="GI115" s="575"/>
      <c r="GJ115" s="575"/>
      <c r="GK115" s="575"/>
      <c r="GL115" s="575"/>
      <c r="GM115" s="575"/>
      <c r="GN115" s="575"/>
      <c r="GO115" s="575"/>
      <c r="GP115" s="575"/>
      <c r="GQ115" s="575"/>
      <c r="GR115" s="575"/>
      <c r="GS115" s="575"/>
      <c r="GT115" s="575"/>
      <c r="GU115" s="575"/>
      <c r="GV115" s="575"/>
      <c r="GW115" s="575"/>
      <c r="GX115" s="575"/>
      <c r="GY115" s="575"/>
      <c r="GZ115" s="575"/>
      <c r="HA115" s="575"/>
      <c r="HB115" s="575"/>
      <c r="HC115" s="575"/>
      <c r="HD115" s="575"/>
      <c r="HE115" s="575"/>
      <c r="HF115" s="575"/>
      <c r="HG115" s="575"/>
      <c r="HH115" s="575"/>
      <c r="HI115" s="575"/>
      <c r="HJ115" s="575"/>
      <c r="HK115" s="575"/>
      <c r="HL115" s="575"/>
      <c r="HM115" s="575"/>
      <c r="HN115" s="575"/>
      <c r="HO115" s="575"/>
      <c r="HP115" s="575"/>
      <c r="HQ115" s="575"/>
      <c r="HR115" s="575"/>
      <c r="HS115" s="575"/>
      <c r="HT115" s="575"/>
      <c r="HU115" s="575"/>
      <c r="HV115" s="575"/>
      <c r="HW115" s="575"/>
      <c r="HX115" s="575"/>
      <c r="HY115" s="575"/>
      <c r="HZ115" s="575"/>
      <c r="IA115" s="575"/>
      <c r="IB115" s="575"/>
      <c r="IC115" s="575"/>
      <c r="ID115" s="575"/>
      <c r="IE115" s="575"/>
      <c r="IF115" s="575"/>
      <c r="IG115" s="575"/>
      <c r="IH115" s="575"/>
      <c r="II115" s="575"/>
      <c r="IJ115" s="575"/>
      <c r="IK115" s="575"/>
      <c r="IL115" s="575"/>
      <c r="IM115" s="575"/>
      <c r="IN115" s="575"/>
      <c r="IO115" s="575"/>
      <c r="IP115" s="575"/>
      <c r="IQ115" s="575"/>
      <c r="IR115" s="575"/>
      <c r="IS115" s="575"/>
      <c r="IT115" s="575"/>
      <c r="IU115" s="575"/>
    </row>
    <row r="116" spans="1:255" s="597" customFormat="1">
      <c r="A116" s="596"/>
      <c r="B116" s="596"/>
      <c r="E116" s="575"/>
      <c r="F116" s="598"/>
      <c r="G116" s="598"/>
      <c r="H116" s="575"/>
      <c r="I116" s="575"/>
      <c r="J116" s="575"/>
      <c r="K116" s="575"/>
      <c r="L116" s="575"/>
      <c r="M116" s="575"/>
      <c r="N116" s="575"/>
      <c r="O116" s="575"/>
      <c r="P116" s="575"/>
      <c r="Q116" s="575"/>
      <c r="R116" s="575"/>
      <c r="S116" s="575"/>
      <c r="T116" s="575"/>
      <c r="U116" s="575"/>
      <c r="V116" s="575"/>
      <c r="W116" s="575"/>
      <c r="X116" s="575"/>
      <c r="Y116" s="575"/>
      <c r="Z116" s="575"/>
      <c r="AA116" s="575"/>
      <c r="AB116" s="575"/>
      <c r="AC116" s="575"/>
      <c r="AD116" s="575"/>
      <c r="AE116" s="575"/>
      <c r="AF116" s="575"/>
      <c r="AG116" s="575"/>
      <c r="AH116" s="575"/>
      <c r="AI116" s="575"/>
      <c r="AJ116" s="575"/>
      <c r="AK116" s="575"/>
      <c r="AL116" s="575"/>
      <c r="AM116" s="575"/>
      <c r="AN116" s="575"/>
      <c r="AO116" s="575"/>
      <c r="AP116" s="575"/>
      <c r="AQ116" s="575"/>
      <c r="AR116" s="575"/>
      <c r="AS116" s="575"/>
      <c r="AT116" s="575"/>
      <c r="AU116" s="575"/>
      <c r="AV116" s="575"/>
      <c r="AW116" s="575"/>
      <c r="AX116" s="575"/>
      <c r="AY116" s="575"/>
      <c r="AZ116" s="575"/>
      <c r="BA116" s="575"/>
      <c r="BB116" s="575"/>
      <c r="BC116" s="575"/>
      <c r="BD116" s="575"/>
      <c r="BE116" s="575"/>
      <c r="BF116" s="575"/>
      <c r="BG116" s="575"/>
      <c r="BH116" s="575"/>
      <c r="BI116" s="575"/>
      <c r="BJ116" s="575"/>
      <c r="BK116" s="575"/>
      <c r="BL116" s="575"/>
      <c r="BM116" s="575"/>
      <c r="BN116" s="575"/>
      <c r="BO116" s="575"/>
      <c r="BP116" s="575"/>
      <c r="BQ116" s="575"/>
      <c r="BR116" s="575"/>
      <c r="BS116" s="575"/>
      <c r="BT116" s="575"/>
      <c r="BU116" s="575"/>
      <c r="BV116" s="575"/>
      <c r="BW116" s="575"/>
      <c r="BX116" s="575"/>
      <c r="BY116" s="575"/>
      <c r="BZ116" s="575"/>
      <c r="CA116" s="575"/>
      <c r="CB116" s="575"/>
      <c r="CC116" s="575"/>
      <c r="CD116" s="575"/>
      <c r="CE116" s="575"/>
      <c r="CF116" s="575"/>
      <c r="CG116" s="575"/>
      <c r="CH116" s="575"/>
      <c r="CI116" s="575"/>
      <c r="CJ116" s="575"/>
      <c r="CK116" s="575"/>
      <c r="CL116" s="575"/>
      <c r="CM116" s="575"/>
      <c r="CN116" s="575"/>
      <c r="CO116" s="575"/>
      <c r="CP116" s="575"/>
      <c r="CQ116" s="575"/>
      <c r="CR116" s="575"/>
      <c r="CS116" s="575"/>
      <c r="CT116" s="575"/>
      <c r="CU116" s="575"/>
      <c r="CV116" s="575"/>
      <c r="CW116" s="575"/>
      <c r="CX116" s="575"/>
      <c r="CY116" s="575"/>
      <c r="CZ116" s="575"/>
      <c r="DA116" s="575"/>
      <c r="DB116" s="575"/>
      <c r="DC116" s="575"/>
      <c r="DD116" s="575"/>
      <c r="DE116" s="575"/>
      <c r="DF116" s="575"/>
      <c r="DG116" s="575"/>
      <c r="DH116" s="575"/>
      <c r="DI116" s="575"/>
      <c r="DJ116" s="575"/>
      <c r="DK116" s="575"/>
      <c r="DL116" s="575"/>
      <c r="DM116" s="575"/>
      <c r="DN116" s="575"/>
      <c r="DO116" s="575"/>
      <c r="DP116" s="575"/>
      <c r="DQ116" s="575"/>
      <c r="DR116" s="575"/>
      <c r="DS116" s="575"/>
      <c r="DT116" s="575"/>
      <c r="DU116" s="575"/>
      <c r="DV116" s="575"/>
      <c r="DW116" s="575"/>
      <c r="DX116" s="575"/>
      <c r="DY116" s="575"/>
      <c r="DZ116" s="575"/>
      <c r="EA116" s="575"/>
      <c r="EB116" s="575"/>
      <c r="EC116" s="575"/>
      <c r="ED116" s="575"/>
      <c r="EE116" s="575"/>
      <c r="EF116" s="575"/>
      <c r="EG116" s="575"/>
      <c r="EH116" s="575"/>
      <c r="EI116" s="575"/>
      <c r="EJ116" s="575"/>
      <c r="EK116" s="575"/>
      <c r="EL116" s="575"/>
      <c r="EM116" s="575"/>
      <c r="EN116" s="575"/>
      <c r="EO116" s="575"/>
      <c r="EP116" s="575"/>
      <c r="EQ116" s="575"/>
      <c r="ER116" s="575"/>
      <c r="ES116" s="575"/>
      <c r="ET116" s="575"/>
      <c r="EU116" s="575"/>
      <c r="EV116" s="575"/>
      <c r="EW116" s="575"/>
      <c r="EX116" s="575"/>
      <c r="EY116" s="575"/>
      <c r="EZ116" s="575"/>
      <c r="FA116" s="575"/>
      <c r="FB116" s="575"/>
      <c r="FC116" s="575"/>
      <c r="FD116" s="575"/>
      <c r="FE116" s="575"/>
      <c r="FF116" s="575"/>
      <c r="FG116" s="575"/>
      <c r="FH116" s="575"/>
      <c r="FI116" s="575"/>
      <c r="FJ116" s="575"/>
      <c r="FK116" s="575"/>
      <c r="FL116" s="575"/>
      <c r="FM116" s="575"/>
      <c r="FN116" s="575"/>
      <c r="FO116" s="575"/>
      <c r="FP116" s="575"/>
      <c r="FQ116" s="575"/>
      <c r="FR116" s="575"/>
      <c r="FS116" s="575"/>
      <c r="FT116" s="575"/>
      <c r="FU116" s="575"/>
      <c r="FV116" s="575"/>
      <c r="FW116" s="575"/>
      <c r="FX116" s="575"/>
      <c r="FY116" s="575"/>
      <c r="FZ116" s="575"/>
      <c r="GA116" s="575"/>
      <c r="GB116" s="575"/>
      <c r="GC116" s="575"/>
      <c r="GD116" s="575"/>
      <c r="GE116" s="575"/>
      <c r="GF116" s="575"/>
      <c r="GG116" s="575"/>
      <c r="GH116" s="575"/>
      <c r="GI116" s="575"/>
      <c r="GJ116" s="575"/>
      <c r="GK116" s="575"/>
      <c r="GL116" s="575"/>
      <c r="GM116" s="575"/>
      <c r="GN116" s="575"/>
      <c r="GO116" s="575"/>
      <c r="GP116" s="575"/>
      <c r="GQ116" s="575"/>
      <c r="GR116" s="575"/>
      <c r="GS116" s="575"/>
      <c r="GT116" s="575"/>
      <c r="GU116" s="575"/>
      <c r="GV116" s="575"/>
      <c r="GW116" s="575"/>
      <c r="GX116" s="575"/>
      <c r="GY116" s="575"/>
      <c r="GZ116" s="575"/>
      <c r="HA116" s="575"/>
      <c r="HB116" s="575"/>
      <c r="HC116" s="575"/>
      <c r="HD116" s="575"/>
      <c r="HE116" s="575"/>
      <c r="HF116" s="575"/>
      <c r="HG116" s="575"/>
      <c r="HH116" s="575"/>
      <c r="HI116" s="575"/>
      <c r="HJ116" s="575"/>
      <c r="HK116" s="575"/>
      <c r="HL116" s="575"/>
      <c r="HM116" s="575"/>
      <c r="HN116" s="575"/>
      <c r="HO116" s="575"/>
      <c r="HP116" s="575"/>
      <c r="HQ116" s="575"/>
      <c r="HR116" s="575"/>
      <c r="HS116" s="575"/>
      <c r="HT116" s="575"/>
      <c r="HU116" s="575"/>
      <c r="HV116" s="575"/>
      <c r="HW116" s="575"/>
      <c r="HX116" s="575"/>
      <c r="HY116" s="575"/>
      <c r="HZ116" s="575"/>
      <c r="IA116" s="575"/>
      <c r="IB116" s="575"/>
      <c r="IC116" s="575"/>
      <c r="ID116" s="575"/>
      <c r="IE116" s="575"/>
      <c r="IF116" s="575"/>
      <c r="IG116" s="575"/>
      <c r="IH116" s="575"/>
      <c r="II116" s="575"/>
      <c r="IJ116" s="575"/>
      <c r="IK116" s="575"/>
      <c r="IL116" s="575"/>
      <c r="IM116" s="575"/>
      <c r="IN116" s="575"/>
      <c r="IO116" s="575"/>
      <c r="IP116" s="575"/>
      <c r="IQ116" s="575"/>
      <c r="IR116" s="575"/>
      <c r="IS116" s="575"/>
      <c r="IT116" s="575"/>
      <c r="IU116" s="575"/>
    </row>
    <row r="117" spans="1:255" s="597" customFormat="1">
      <c r="A117" s="596"/>
      <c r="B117" s="596"/>
      <c r="E117" s="575"/>
      <c r="F117" s="598"/>
      <c r="G117" s="598"/>
      <c r="H117" s="575"/>
      <c r="I117" s="575"/>
      <c r="J117" s="575"/>
      <c r="K117" s="575"/>
      <c r="L117" s="575"/>
      <c r="M117" s="575"/>
      <c r="N117" s="575"/>
      <c r="O117" s="575"/>
      <c r="P117" s="575"/>
      <c r="Q117" s="575"/>
      <c r="R117" s="575"/>
      <c r="S117" s="575"/>
      <c r="T117" s="575"/>
      <c r="U117" s="575"/>
      <c r="V117" s="575"/>
      <c r="W117" s="575"/>
      <c r="X117" s="575"/>
      <c r="Y117" s="575"/>
      <c r="Z117" s="575"/>
      <c r="AA117" s="575"/>
      <c r="AB117" s="575"/>
      <c r="AC117" s="575"/>
      <c r="AD117" s="575"/>
      <c r="AE117" s="575"/>
      <c r="AF117" s="575"/>
      <c r="AG117" s="575"/>
      <c r="AH117" s="575"/>
      <c r="AI117" s="575"/>
      <c r="AJ117" s="575"/>
      <c r="AK117" s="575"/>
      <c r="AL117" s="575"/>
      <c r="AM117" s="575"/>
      <c r="AN117" s="575"/>
      <c r="AO117" s="575"/>
      <c r="AP117" s="575"/>
      <c r="AQ117" s="575"/>
      <c r="AR117" s="575"/>
      <c r="AS117" s="575"/>
      <c r="AT117" s="575"/>
      <c r="AU117" s="575"/>
      <c r="AV117" s="575"/>
      <c r="AW117" s="575"/>
      <c r="AX117" s="575"/>
      <c r="AY117" s="575"/>
      <c r="AZ117" s="575"/>
      <c r="BA117" s="575"/>
      <c r="BB117" s="575"/>
      <c r="BC117" s="575"/>
      <c r="BD117" s="575"/>
      <c r="BE117" s="575"/>
      <c r="BF117" s="575"/>
      <c r="BG117" s="575"/>
      <c r="BH117" s="575"/>
      <c r="BI117" s="575"/>
      <c r="BJ117" s="575"/>
      <c r="BK117" s="575"/>
      <c r="BL117" s="575"/>
      <c r="BM117" s="575"/>
      <c r="BN117" s="575"/>
      <c r="BO117" s="575"/>
      <c r="BP117" s="575"/>
      <c r="BQ117" s="575"/>
      <c r="BR117" s="575"/>
      <c r="BS117" s="575"/>
      <c r="BT117" s="575"/>
      <c r="BU117" s="575"/>
      <c r="BV117" s="575"/>
      <c r="BW117" s="575"/>
      <c r="BX117" s="575"/>
      <c r="BY117" s="575"/>
      <c r="BZ117" s="575"/>
      <c r="CA117" s="575"/>
      <c r="CB117" s="575"/>
      <c r="CC117" s="575"/>
      <c r="CD117" s="575"/>
      <c r="CE117" s="575"/>
      <c r="CF117" s="575"/>
      <c r="CG117" s="575"/>
      <c r="CH117" s="575"/>
      <c r="CI117" s="575"/>
      <c r="CJ117" s="575"/>
      <c r="CK117" s="575"/>
      <c r="CL117" s="575"/>
      <c r="CM117" s="575"/>
      <c r="CN117" s="575"/>
      <c r="CO117" s="575"/>
      <c r="CP117" s="575"/>
      <c r="CQ117" s="575"/>
      <c r="CR117" s="575"/>
      <c r="CS117" s="575"/>
      <c r="CT117" s="575"/>
      <c r="CU117" s="575"/>
      <c r="CV117" s="575"/>
      <c r="CW117" s="575"/>
      <c r="CX117" s="575"/>
      <c r="CY117" s="575"/>
      <c r="CZ117" s="575"/>
      <c r="DA117" s="575"/>
      <c r="DB117" s="575"/>
      <c r="DC117" s="575"/>
      <c r="DD117" s="575"/>
      <c r="DE117" s="575"/>
      <c r="DF117" s="575"/>
      <c r="DG117" s="575"/>
      <c r="DH117" s="575"/>
      <c r="DI117" s="575"/>
      <c r="DJ117" s="575"/>
      <c r="DK117" s="575"/>
      <c r="DL117" s="575"/>
      <c r="DM117" s="575"/>
      <c r="DN117" s="575"/>
      <c r="DO117" s="575"/>
      <c r="DP117" s="575"/>
      <c r="DQ117" s="575"/>
      <c r="DR117" s="575"/>
      <c r="DS117" s="575"/>
      <c r="DT117" s="575"/>
      <c r="DU117" s="575"/>
      <c r="DV117" s="575"/>
      <c r="DW117" s="575"/>
      <c r="DX117" s="575"/>
      <c r="DY117" s="575"/>
      <c r="DZ117" s="575"/>
      <c r="EA117" s="575"/>
      <c r="EB117" s="575"/>
      <c r="EC117" s="575"/>
      <c r="ED117" s="575"/>
      <c r="EE117" s="575"/>
      <c r="EF117" s="575"/>
      <c r="EG117" s="575"/>
      <c r="EH117" s="575"/>
      <c r="EI117" s="575"/>
      <c r="EJ117" s="575"/>
      <c r="EK117" s="575"/>
      <c r="EL117" s="575"/>
      <c r="EM117" s="575"/>
      <c r="EN117" s="575"/>
      <c r="EO117" s="575"/>
      <c r="EP117" s="575"/>
      <c r="EQ117" s="575"/>
      <c r="ER117" s="575"/>
      <c r="ES117" s="575"/>
      <c r="ET117" s="575"/>
      <c r="EU117" s="575"/>
      <c r="EV117" s="575"/>
      <c r="EW117" s="575"/>
      <c r="EX117" s="575"/>
      <c r="EY117" s="575"/>
      <c r="EZ117" s="575"/>
      <c r="FA117" s="575"/>
      <c r="FB117" s="575"/>
      <c r="FC117" s="575"/>
      <c r="FD117" s="575"/>
      <c r="FE117" s="575"/>
      <c r="FF117" s="575"/>
      <c r="FG117" s="575"/>
      <c r="FH117" s="575"/>
      <c r="FI117" s="575"/>
      <c r="FJ117" s="575"/>
      <c r="FK117" s="575"/>
      <c r="FL117" s="575"/>
      <c r="FM117" s="575"/>
      <c r="FN117" s="575"/>
      <c r="FO117" s="575"/>
      <c r="FP117" s="575"/>
      <c r="FQ117" s="575"/>
      <c r="FR117" s="575"/>
      <c r="FS117" s="575"/>
      <c r="FT117" s="575"/>
      <c r="FU117" s="575"/>
      <c r="FV117" s="575"/>
      <c r="FW117" s="575"/>
      <c r="FX117" s="575"/>
      <c r="FY117" s="575"/>
      <c r="FZ117" s="575"/>
      <c r="GA117" s="575"/>
      <c r="GB117" s="575"/>
      <c r="GC117" s="575"/>
      <c r="GD117" s="575"/>
      <c r="GE117" s="575"/>
      <c r="GF117" s="575"/>
      <c r="GG117" s="575"/>
      <c r="GH117" s="575"/>
      <c r="GI117" s="575"/>
      <c r="GJ117" s="575"/>
      <c r="GK117" s="575"/>
      <c r="GL117" s="575"/>
      <c r="GM117" s="575"/>
      <c r="GN117" s="575"/>
      <c r="GO117" s="575"/>
      <c r="GP117" s="575"/>
      <c r="GQ117" s="575"/>
      <c r="GR117" s="575"/>
      <c r="GS117" s="575"/>
      <c r="GT117" s="575"/>
      <c r="GU117" s="575"/>
      <c r="GV117" s="575"/>
      <c r="GW117" s="575"/>
      <c r="GX117" s="575"/>
      <c r="GY117" s="575"/>
      <c r="GZ117" s="575"/>
      <c r="HA117" s="575"/>
      <c r="HB117" s="575"/>
      <c r="HC117" s="575"/>
      <c r="HD117" s="575"/>
      <c r="HE117" s="575"/>
      <c r="HF117" s="575"/>
      <c r="HG117" s="575"/>
      <c r="HH117" s="575"/>
      <c r="HI117" s="575"/>
      <c r="HJ117" s="575"/>
      <c r="HK117" s="575"/>
      <c r="HL117" s="575"/>
      <c r="HM117" s="575"/>
      <c r="HN117" s="575"/>
      <c r="HO117" s="575"/>
      <c r="HP117" s="575"/>
      <c r="HQ117" s="575"/>
      <c r="HR117" s="575"/>
      <c r="HS117" s="575"/>
      <c r="HT117" s="575"/>
      <c r="HU117" s="575"/>
      <c r="HV117" s="575"/>
      <c r="HW117" s="575"/>
      <c r="HX117" s="575"/>
      <c r="HY117" s="575"/>
      <c r="HZ117" s="575"/>
      <c r="IA117" s="575"/>
      <c r="IB117" s="575"/>
      <c r="IC117" s="575"/>
      <c r="ID117" s="575"/>
      <c r="IE117" s="575"/>
      <c r="IF117" s="575"/>
      <c r="IG117" s="575"/>
      <c r="IH117" s="575"/>
      <c r="II117" s="575"/>
      <c r="IJ117" s="575"/>
      <c r="IK117" s="575"/>
      <c r="IL117" s="575"/>
      <c r="IM117" s="575"/>
      <c r="IN117" s="575"/>
      <c r="IO117" s="575"/>
      <c r="IP117" s="575"/>
      <c r="IQ117" s="575"/>
      <c r="IR117" s="575"/>
      <c r="IS117" s="575"/>
      <c r="IT117" s="575"/>
      <c r="IU117" s="575"/>
    </row>
    <row r="118" spans="1:255" s="597" customFormat="1">
      <c r="A118" s="596"/>
      <c r="B118" s="596"/>
      <c r="E118" s="575"/>
      <c r="F118" s="598"/>
      <c r="G118" s="598"/>
      <c r="H118" s="575"/>
      <c r="I118" s="575"/>
      <c r="J118" s="575"/>
      <c r="K118" s="575"/>
      <c r="L118" s="575"/>
      <c r="M118" s="575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  <c r="Z118" s="575"/>
      <c r="AA118" s="575"/>
      <c r="AB118" s="575"/>
      <c r="AC118" s="575"/>
      <c r="AD118" s="575"/>
      <c r="AE118" s="575"/>
      <c r="AF118" s="575"/>
      <c r="AG118" s="575"/>
      <c r="AH118" s="575"/>
      <c r="AI118" s="575"/>
      <c r="AJ118" s="575"/>
      <c r="AK118" s="575"/>
      <c r="AL118" s="575"/>
      <c r="AM118" s="575"/>
      <c r="AN118" s="575"/>
      <c r="AO118" s="575"/>
      <c r="AP118" s="575"/>
      <c r="AQ118" s="575"/>
      <c r="AR118" s="575"/>
      <c r="AS118" s="575"/>
      <c r="AT118" s="575"/>
      <c r="AU118" s="575"/>
      <c r="AV118" s="575"/>
      <c r="AW118" s="575"/>
      <c r="AX118" s="575"/>
      <c r="AY118" s="575"/>
      <c r="AZ118" s="575"/>
      <c r="BA118" s="575"/>
      <c r="BB118" s="575"/>
      <c r="BC118" s="575"/>
      <c r="BD118" s="575"/>
      <c r="BE118" s="575"/>
      <c r="BF118" s="575"/>
      <c r="BG118" s="575"/>
      <c r="BH118" s="575"/>
      <c r="BI118" s="575"/>
      <c r="BJ118" s="575"/>
      <c r="BK118" s="575"/>
      <c r="BL118" s="575"/>
      <c r="BM118" s="575"/>
      <c r="BN118" s="575"/>
      <c r="BO118" s="575"/>
      <c r="BP118" s="575"/>
      <c r="BQ118" s="575"/>
      <c r="BR118" s="575"/>
      <c r="BS118" s="575"/>
      <c r="BT118" s="575"/>
      <c r="BU118" s="575"/>
      <c r="BV118" s="575"/>
      <c r="BW118" s="575"/>
      <c r="BX118" s="575"/>
      <c r="BY118" s="575"/>
      <c r="BZ118" s="575"/>
      <c r="CA118" s="575"/>
      <c r="CB118" s="575"/>
      <c r="CC118" s="575"/>
      <c r="CD118" s="575"/>
      <c r="CE118" s="575"/>
      <c r="CF118" s="575"/>
      <c r="CG118" s="575"/>
      <c r="CH118" s="575"/>
      <c r="CI118" s="575"/>
      <c r="CJ118" s="575"/>
      <c r="CK118" s="575"/>
      <c r="CL118" s="575"/>
      <c r="CM118" s="575"/>
      <c r="CN118" s="575"/>
      <c r="CO118" s="575"/>
      <c r="CP118" s="575"/>
      <c r="CQ118" s="575"/>
      <c r="CR118" s="575"/>
      <c r="CS118" s="575"/>
      <c r="CT118" s="575"/>
      <c r="CU118" s="575"/>
      <c r="CV118" s="575"/>
      <c r="CW118" s="575"/>
      <c r="CX118" s="575"/>
      <c r="CY118" s="575"/>
      <c r="CZ118" s="575"/>
      <c r="DA118" s="575"/>
      <c r="DB118" s="575"/>
      <c r="DC118" s="575"/>
      <c r="DD118" s="575"/>
      <c r="DE118" s="575"/>
      <c r="DF118" s="575"/>
      <c r="DG118" s="575"/>
      <c r="DH118" s="575"/>
      <c r="DI118" s="575"/>
      <c r="DJ118" s="575"/>
      <c r="DK118" s="575"/>
      <c r="DL118" s="575"/>
      <c r="DM118" s="575"/>
      <c r="DN118" s="575"/>
      <c r="DO118" s="575"/>
      <c r="DP118" s="575"/>
      <c r="DQ118" s="575"/>
      <c r="DR118" s="575"/>
      <c r="DS118" s="575"/>
      <c r="DT118" s="575"/>
      <c r="DU118" s="575"/>
      <c r="DV118" s="575"/>
      <c r="DW118" s="575"/>
      <c r="DX118" s="575"/>
      <c r="DY118" s="575"/>
      <c r="DZ118" s="575"/>
      <c r="EA118" s="575"/>
      <c r="EB118" s="575"/>
      <c r="EC118" s="575"/>
      <c r="ED118" s="575"/>
      <c r="EE118" s="575"/>
      <c r="EF118" s="575"/>
      <c r="EG118" s="575"/>
      <c r="EH118" s="575"/>
      <c r="EI118" s="575"/>
      <c r="EJ118" s="575"/>
      <c r="EK118" s="575"/>
      <c r="EL118" s="575"/>
      <c r="EM118" s="575"/>
      <c r="EN118" s="575"/>
      <c r="EO118" s="575"/>
      <c r="EP118" s="575"/>
      <c r="EQ118" s="575"/>
      <c r="ER118" s="575"/>
      <c r="ES118" s="575"/>
      <c r="ET118" s="575"/>
      <c r="EU118" s="575"/>
      <c r="EV118" s="575"/>
      <c r="EW118" s="575"/>
      <c r="EX118" s="575"/>
      <c r="EY118" s="575"/>
      <c r="EZ118" s="575"/>
      <c r="FA118" s="575"/>
      <c r="FB118" s="575"/>
      <c r="FC118" s="575"/>
      <c r="FD118" s="575"/>
      <c r="FE118" s="575"/>
      <c r="FF118" s="575"/>
      <c r="FG118" s="575"/>
      <c r="FH118" s="575"/>
      <c r="FI118" s="575"/>
      <c r="FJ118" s="575"/>
      <c r="FK118" s="575"/>
      <c r="FL118" s="575"/>
      <c r="FM118" s="575"/>
      <c r="FN118" s="575"/>
      <c r="FO118" s="575"/>
      <c r="FP118" s="575"/>
      <c r="FQ118" s="575"/>
      <c r="FR118" s="575"/>
      <c r="FS118" s="575"/>
      <c r="FT118" s="575"/>
      <c r="FU118" s="575"/>
      <c r="FV118" s="575"/>
      <c r="FW118" s="575"/>
      <c r="FX118" s="575"/>
      <c r="FY118" s="575"/>
      <c r="FZ118" s="575"/>
      <c r="GA118" s="575"/>
      <c r="GB118" s="575"/>
      <c r="GC118" s="575"/>
      <c r="GD118" s="575"/>
      <c r="GE118" s="575"/>
      <c r="GF118" s="575"/>
      <c r="GG118" s="575"/>
      <c r="GH118" s="575"/>
      <c r="GI118" s="575"/>
      <c r="GJ118" s="575"/>
      <c r="GK118" s="575"/>
      <c r="GL118" s="575"/>
      <c r="GM118" s="575"/>
      <c r="GN118" s="575"/>
      <c r="GO118" s="575"/>
      <c r="GP118" s="575"/>
      <c r="GQ118" s="575"/>
      <c r="GR118" s="575"/>
      <c r="GS118" s="575"/>
      <c r="GT118" s="575"/>
      <c r="GU118" s="575"/>
      <c r="GV118" s="575"/>
      <c r="GW118" s="575"/>
      <c r="GX118" s="575"/>
      <c r="GY118" s="575"/>
      <c r="GZ118" s="575"/>
      <c r="HA118" s="575"/>
      <c r="HB118" s="575"/>
      <c r="HC118" s="575"/>
      <c r="HD118" s="575"/>
      <c r="HE118" s="575"/>
      <c r="HF118" s="575"/>
      <c r="HG118" s="575"/>
      <c r="HH118" s="575"/>
      <c r="HI118" s="575"/>
      <c r="HJ118" s="575"/>
      <c r="HK118" s="575"/>
      <c r="HL118" s="575"/>
      <c r="HM118" s="575"/>
      <c r="HN118" s="575"/>
      <c r="HO118" s="575"/>
      <c r="HP118" s="575"/>
      <c r="HQ118" s="575"/>
      <c r="HR118" s="575"/>
      <c r="HS118" s="575"/>
      <c r="HT118" s="575"/>
      <c r="HU118" s="575"/>
      <c r="HV118" s="575"/>
      <c r="HW118" s="575"/>
      <c r="HX118" s="575"/>
      <c r="HY118" s="575"/>
      <c r="HZ118" s="575"/>
      <c r="IA118" s="575"/>
      <c r="IB118" s="575"/>
      <c r="IC118" s="575"/>
      <c r="ID118" s="575"/>
      <c r="IE118" s="575"/>
      <c r="IF118" s="575"/>
      <c r="IG118" s="575"/>
      <c r="IH118" s="575"/>
      <c r="II118" s="575"/>
      <c r="IJ118" s="575"/>
      <c r="IK118" s="575"/>
      <c r="IL118" s="575"/>
      <c r="IM118" s="575"/>
      <c r="IN118" s="575"/>
      <c r="IO118" s="575"/>
      <c r="IP118" s="575"/>
      <c r="IQ118" s="575"/>
      <c r="IR118" s="575"/>
      <c r="IS118" s="575"/>
      <c r="IT118" s="575"/>
      <c r="IU118" s="575"/>
    </row>
    <row r="119" spans="1:255" s="597" customFormat="1">
      <c r="A119" s="596"/>
      <c r="B119" s="596"/>
      <c r="E119" s="575"/>
      <c r="F119" s="598"/>
      <c r="G119" s="598"/>
      <c r="H119" s="575"/>
      <c r="I119" s="575"/>
      <c r="J119" s="575"/>
      <c r="K119" s="575"/>
      <c r="L119" s="575"/>
      <c r="M119" s="575"/>
      <c r="N119" s="575"/>
      <c r="O119" s="575"/>
      <c r="P119" s="575"/>
      <c r="Q119" s="575"/>
      <c r="R119" s="575"/>
      <c r="S119" s="575"/>
      <c r="T119" s="575"/>
      <c r="U119" s="575"/>
      <c r="V119" s="575"/>
      <c r="W119" s="575"/>
      <c r="X119" s="575"/>
      <c r="Y119" s="575"/>
      <c r="Z119" s="575"/>
      <c r="AA119" s="575"/>
      <c r="AB119" s="575"/>
      <c r="AC119" s="575"/>
      <c r="AD119" s="575"/>
      <c r="AE119" s="575"/>
      <c r="AF119" s="575"/>
      <c r="AG119" s="575"/>
      <c r="AH119" s="575"/>
      <c r="AI119" s="575"/>
      <c r="AJ119" s="575"/>
      <c r="AK119" s="575"/>
      <c r="AL119" s="575"/>
      <c r="AM119" s="575"/>
      <c r="AN119" s="575"/>
      <c r="AO119" s="575"/>
      <c r="AP119" s="575"/>
      <c r="AQ119" s="575"/>
      <c r="AR119" s="575"/>
      <c r="AS119" s="575"/>
      <c r="AT119" s="575"/>
      <c r="AU119" s="575"/>
      <c r="AV119" s="575"/>
      <c r="AW119" s="575"/>
      <c r="AX119" s="575"/>
      <c r="AY119" s="575"/>
      <c r="AZ119" s="575"/>
      <c r="BA119" s="575"/>
      <c r="BB119" s="575"/>
      <c r="BC119" s="575"/>
      <c r="BD119" s="575"/>
      <c r="BE119" s="575"/>
      <c r="BF119" s="575"/>
      <c r="BG119" s="575"/>
      <c r="BH119" s="575"/>
      <c r="BI119" s="575"/>
      <c r="BJ119" s="575"/>
      <c r="BK119" s="575"/>
      <c r="BL119" s="575"/>
      <c r="BM119" s="575"/>
      <c r="BN119" s="575"/>
      <c r="BO119" s="575"/>
      <c r="BP119" s="575"/>
      <c r="BQ119" s="575"/>
      <c r="BR119" s="575"/>
      <c r="BS119" s="575"/>
      <c r="BT119" s="575"/>
      <c r="BU119" s="575"/>
      <c r="BV119" s="575"/>
      <c r="BW119" s="575"/>
      <c r="BX119" s="575"/>
      <c r="BY119" s="575"/>
      <c r="BZ119" s="575"/>
      <c r="CA119" s="575"/>
      <c r="CB119" s="575"/>
      <c r="CC119" s="575"/>
      <c r="CD119" s="575"/>
      <c r="CE119" s="575"/>
      <c r="CF119" s="575"/>
      <c r="CG119" s="575"/>
      <c r="CH119" s="575"/>
      <c r="CI119" s="575"/>
      <c r="CJ119" s="575"/>
      <c r="CK119" s="575"/>
      <c r="CL119" s="575"/>
      <c r="CM119" s="575"/>
      <c r="CN119" s="575"/>
      <c r="CO119" s="575"/>
      <c r="CP119" s="575"/>
      <c r="CQ119" s="575"/>
      <c r="CR119" s="575"/>
      <c r="CS119" s="575"/>
      <c r="CT119" s="575"/>
      <c r="CU119" s="575"/>
      <c r="CV119" s="575"/>
      <c r="CW119" s="575"/>
      <c r="CX119" s="575"/>
      <c r="CY119" s="575"/>
      <c r="CZ119" s="575"/>
      <c r="DA119" s="575"/>
      <c r="DB119" s="575"/>
      <c r="DC119" s="575"/>
      <c r="DD119" s="575"/>
      <c r="DE119" s="575"/>
      <c r="DF119" s="575"/>
      <c r="DG119" s="575"/>
      <c r="DH119" s="575"/>
      <c r="DI119" s="575"/>
      <c r="DJ119" s="575"/>
      <c r="DK119" s="575"/>
      <c r="DL119" s="575"/>
      <c r="DM119" s="575"/>
      <c r="DN119" s="575"/>
      <c r="DO119" s="575"/>
      <c r="DP119" s="575"/>
      <c r="DQ119" s="575"/>
      <c r="DR119" s="575"/>
      <c r="DS119" s="575"/>
      <c r="DT119" s="575"/>
      <c r="DU119" s="575"/>
      <c r="DV119" s="575"/>
      <c r="DW119" s="575"/>
      <c r="DX119" s="575"/>
      <c r="DY119" s="575"/>
      <c r="DZ119" s="575"/>
      <c r="EA119" s="575"/>
      <c r="EB119" s="575"/>
      <c r="EC119" s="575"/>
      <c r="ED119" s="575"/>
      <c r="EE119" s="575"/>
      <c r="EF119" s="575"/>
      <c r="EG119" s="575"/>
      <c r="EH119" s="575"/>
      <c r="EI119" s="575"/>
      <c r="EJ119" s="575"/>
      <c r="EK119" s="575"/>
      <c r="EL119" s="575"/>
      <c r="EM119" s="575"/>
      <c r="EN119" s="575"/>
      <c r="EO119" s="575"/>
      <c r="EP119" s="575"/>
      <c r="EQ119" s="575"/>
      <c r="ER119" s="575"/>
      <c r="ES119" s="575"/>
      <c r="ET119" s="575"/>
      <c r="EU119" s="575"/>
      <c r="EV119" s="575"/>
      <c r="EW119" s="575"/>
      <c r="EX119" s="575"/>
      <c r="EY119" s="575"/>
      <c r="EZ119" s="575"/>
      <c r="FA119" s="575"/>
      <c r="FB119" s="575"/>
      <c r="FC119" s="575"/>
      <c r="FD119" s="575"/>
      <c r="FE119" s="575"/>
      <c r="FF119" s="575"/>
      <c r="FG119" s="575"/>
      <c r="FH119" s="575"/>
      <c r="FI119" s="575"/>
      <c r="FJ119" s="575"/>
      <c r="FK119" s="575"/>
      <c r="FL119" s="575"/>
      <c r="FM119" s="575"/>
      <c r="FN119" s="575"/>
      <c r="FO119" s="575"/>
      <c r="FP119" s="575"/>
      <c r="FQ119" s="575"/>
      <c r="FR119" s="575"/>
      <c r="FS119" s="575"/>
      <c r="FT119" s="575"/>
      <c r="FU119" s="575"/>
      <c r="FV119" s="575"/>
      <c r="FW119" s="575"/>
      <c r="FX119" s="575"/>
      <c r="FY119" s="575"/>
      <c r="FZ119" s="575"/>
      <c r="GA119" s="575"/>
      <c r="GB119" s="575"/>
      <c r="GC119" s="575"/>
      <c r="GD119" s="575"/>
      <c r="GE119" s="575"/>
      <c r="GF119" s="575"/>
      <c r="GG119" s="575"/>
      <c r="GH119" s="575"/>
      <c r="GI119" s="575"/>
      <c r="GJ119" s="575"/>
      <c r="GK119" s="575"/>
      <c r="GL119" s="575"/>
      <c r="GM119" s="575"/>
      <c r="GN119" s="575"/>
      <c r="GO119" s="575"/>
      <c r="GP119" s="575"/>
      <c r="GQ119" s="575"/>
      <c r="GR119" s="575"/>
      <c r="GS119" s="575"/>
      <c r="GT119" s="575"/>
      <c r="GU119" s="575"/>
      <c r="GV119" s="575"/>
      <c r="GW119" s="575"/>
      <c r="GX119" s="575"/>
      <c r="GY119" s="575"/>
      <c r="GZ119" s="575"/>
      <c r="HA119" s="575"/>
      <c r="HB119" s="575"/>
      <c r="HC119" s="575"/>
      <c r="HD119" s="575"/>
      <c r="HE119" s="575"/>
      <c r="HF119" s="575"/>
      <c r="HG119" s="575"/>
      <c r="HH119" s="575"/>
      <c r="HI119" s="575"/>
      <c r="HJ119" s="575"/>
      <c r="HK119" s="575"/>
      <c r="HL119" s="575"/>
      <c r="HM119" s="575"/>
      <c r="HN119" s="575"/>
      <c r="HO119" s="575"/>
      <c r="HP119" s="575"/>
      <c r="HQ119" s="575"/>
      <c r="HR119" s="575"/>
      <c r="HS119" s="575"/>
      <c r="HT119" s="575"/>
      <c r="HU119" s="575"/>
      <c r="HV119" s="575"/>
      <c r="HW119" s="575"/>
      <c r="HX119" s="575"/>
      <c r="HY119" s="575"/>
      <c r="HZ119" s="575"/>
      <c r="IA119" s="575"/>
      <c r="IB119" s="575"/>
      <c r="IC119" s="575"/>
      <c r="ID119" s="575"/>
      <c r="IE119" s="575"/>
      <c r="IF119" s="575"/>
      <c r="IG119" s="575"/>
      <c r="IH119" s="575"/>
      <c r="II119" s="575"/>
      <c r="IJ119" s="575"/>
      <c r="IK119" s="575"/>
      <c r="IL119" s="575"/>
      <c r="IM119" s="575"/>
      <c r="IN119" s="575"/>
      <c r="IO119" s="575"/>
      <c r="IP119" s="575"/>
      <c r="IQ119" s="575"/>
      <c r="IR119" s="575"/>
      <c r="IS119" s="575"/>
      <c r="IT119" s="575"/>
      <c r="IU119" s="575"/>
    </row>
    <row r="120" spans="1:255" s="597" customFormat="1">
      <c r="A120" s="596"/>
      <c r="B120" s="596"/>
      <c r="E120" s="575"/>
      <c r="F120" s="598"/>
      <c r="G120" s="598"/>
      <c r="H120" s="575"/>
      <c r="I120" s="575"/>
      <c r="J120" s="575"/>
      <c r="K120" s="575"/>
      <c r="L120" s="575"/>
      <c r="M120" s="575"/>
      <c r="N120" s="575"/>
      <c r="O120" s="575"/>
      <c r="P120" s="575"/>
      <c r="Q120" s="575"/>
      <c r="R120" s="575"/>
      <c r="S120" s="575"/>
      <c r="T120" s="575"/>
      <c r="U120" s="575"/>
      <c r="V120" s="575"/>
      <c r="W120" s="575"/>
      <c r="X120" s="575"/>
      <c r="Y120" s="575"/>
      <c r="Z120" s="575"/>
      <c r="AA120" s="575"/>
      <c r="AB120" s="575"/>
      <c r="AC120" s="575"/>
      <c r="AD120" s="575"/>
      <c r="AE120" s="575"/>
      <c r="AF120" s="575"/>
      <c r="AG120" s="575"/>
      <c r="AH120" s="575"/>
      <c r="AI120" s="575"/>
      <c r="AJ120" s="575"/>
      <c r="AK120" s="575"/>
      <c r="AL120" s="575"/>
      <c r="AM120" s="575"/>
      <c r="AN120" s="575"/>
      <c r="AO120" s="575"/>
      <c r="AP120" s="575"/>
      <c r="AQ120" s="575"/>
      <c r="AR120" s="575"/>
      <c r="AS120" s="575"/>
      <c r="AT120" s="575"/>
      <c r="AU120" s="575"/>
      <c r="AV120" s="575"/>
      <c r="AW120" s="575"/>
      <c r="AX120" s="575"/>
      <c r="AY120" s="575"/>
      <c r="AZ120" s="575"/>
      <c r="BA120" s="575"/>
      <c r="BB120" s="575"/>
      <c r="BC120" s="575"/>
      <c r="BD120" s="575"/>
      <c r="BE120" s="575"/>
      <c r="BF120" s="575"/>
      <c r="BG120" s="575"/>
      <c r="BH120" s="575"/>
      <c r="BI120" s="575"/>
      <c r="BJ120" s="575"/>
      <c r="BK120" s="575"/>
      <c r="BL120" s="575"/>
      <c r="BM120" s="575"/>
      <c r="BN120" s="575"/>
      <c r="BO120" s="575"/>
      <c r="BP120" s="575"/>
      <c r="BQ120" s="575"/>
      <c r="BR120" s="575"/>
      <c r="BS120" s="575"/>
      <c r="BT120" s="575"/>
      <c r="BU120" s="575"/>
      <c r="BV120" s="575"/>
      <c r="BW120" s="575"/>
      <c r="BX120" s="575"/>
      <c r="BY120" s="575"/>
      <c r="BZ120" s="575"/>
      <c r="CA120" s="575"/>
      <c r="CB120" s="575"/>
      <c r="CC120" s="575"/>
      <c r="CD120" s="575"/>
      <c r="CE120" s="575"/>
      <c r="CF120" s="575"/>
      <c r="CG120" s="575"/>
      <c r="CH120" s="575"/>
      <c r="CI120" s="575"/>
      <c r="CJ120" s="575"/>
      <c r="CK120" s="575"/>
      <c r="CL120" s="575"/>
      <c r="CM120" s="575"/>
      <c r="CN120" s="575"/>
      <c r="CO120" s="575"/>
      <c r="CP120" s="575"/>
      <c r="CQ120" s="575"/>
      <c r="CR120" s="575"/>
      <c r="CS120" s="575"/>
      <c r="CT120" s="575"/>
      <c r="CU120" s="575"/>
      <c r="CV120" s="575"/>
      <c r="CW120" s="575"/>
      <c r="CX120" s="575"/>
      <c r="CY120" s="575"/>
      <c r="CZ120" s="575"/>
      <c r="DA120" s="575"/>
      <c r="DB120" s="575"/>
      <c r="DC120" s="575"/>
      <c r="DD120" s="575"/>
      <c r="DE120" s="575"/>
      <c r="DF120" s="575"/>
      <c r="DG120" s="575"/>
      <c r="DH120" s="575"/>
      <c r="DI120" s="575"/>
      <c r="DJ120" s="575"/>
      <c r="DK120" s="575"/>
      <c r="DL120" s="575"/>
      <c r="DM120" s="575"/>
      <c r="DN120" s="575"/>
      <c r="DO120" s="575"/>
      <c r="DP120" s="575"/>
      <c r="DQ120" s="575"/>
      <c r="DR120" s="575"/>
      <c r="DS120" s="575"/>
      <c r="DT120" s="575"/>
      <c r="DU120" s="575"/>
      <c r="DV120" s="575"/>
      <c r="DW120" s="575"/>
      <c r="DX120" s="575"/>
      <c r="DY120" s="575"/>
      <c r="DZ120" s="575"/>
      <c r="EA120" s="575"/>
      <c r="EB120" s="575"/>
      <c r="EC120" s="575"/>
      <c r="ED120" s="575"/>
      <c r="EE120" s="575"/>
      <c r="EF120" s="575"/>
      <c r="EG120" s="575"/>
      <c r="EH120" s="575"/>
      <c r="EI120" s="575"/>
      <c r="EJ120" s="575"/>
      <c r="EK120" s="575"/>
      <c r="EL120" s="575"/>
      <c r="EM120" s="575"/>
      <c r="EN120" s="575"/>
      <c r="EO120" s="575"/>
      <c r="EP120" s="575"/>
      <c r="EQ120" s="575"/>
      <c r="ER120" s="575"/>
      <c r="ES120" s="575"/>
      <c r="ET120" s="575"/>
      <c r="EU120" s="575"/>
      <c r="EV120" s="575"/>
      <c r="EW120" s="575"/>
      <c r="EX120" s="575"/>
      <c r="EY120" s="575"/>
      <c r="EZ120" s="575"/>
      <c r="FA120" s="575"/>
      <c r="FB120" s="575"/>
      <c r="FC120" s="575"/>
      <c r="FD120" s="575"/>
      <c r="FE120" s="575"/>
      <c r="FF120" s="575"/>
      <c r="FG120" s="575"/>
      <c r="FH120" s="575"/>
      <c r="FI120" s="575"/>
      <c r="FJ120" s="575"/>
      <c r="FK120" s="575"/>
      <c r="FL120" s="575"/>
      <c r="FM120" s="575"/>
      <c r="FN120" s="575"/>
      <c r="FO120" s="575"/>
      <c r="FP120" s="575"/>
      <c r="FQ120" s="575"/>
      <c r="FR120" s="575"/>
      <c r="FS120" s="575"/>
      <c r="FT120" s="575"/>
      <c r="FU120" s="575"/>
      <c r="FV120" s="575"/>
      <c r="FW120" s="575"/>
      <c r="FX120" s="575"/>
      <c r="FY120" s="575"/>
      <c r="FZ120" s="575"/>
      <c r="GA120" s="575"/>
      <c r="GB120" s="575"/>
      <c r="GC120" s="575"/>
      <c r="GD120" s="575"/>
      <c r="GE120" s="575"/>
      <c r="GF120" s="575"/>
      <c r="GG120" s="575"/>
      <c r="GH120" s="575"/>
      <c r="GI120" s="575"/>
      <c r="GJ120" s="575"/>
      <c r="GK120" s="575"/>
      <c r="GL120" s="575"/>
      <c r="GM120" s="575"/>
      <c r="GN120" s="575"/>
      <c r="GO120" s="575"/>
      <c r="GP120" s="575"/>
      <c r="GQ120" s="575"/>
      <c r="GR120" s="575"/>
      <c r="GS120" s="575"/>
      <c r="GT120" s="575"/>
      <c r="GU120" s="575"/>
      <c r="GV120" s="575"/>
      <c r="GW120" s="575"/>
      <c r="GX120" s="575"/>
      <c r="GY120" s="575"/>
      <c r="GZ120" s="575"/>
      <c r="HA120" s="575"/>
      <c r="HB120" s="575"/>
      <c r="HC120" s="575"/>
      <c r="HD120" s="575"/>
      <c r="HE120" s="575"/>
      <c r="HF120" s="575"/>
      <c r="HG120" s="575"/>
      <c r="HH120" s="575"/>
      <c r="HI120" s="575"/>
      <c r="HJ120" s="575"/>
      <c r="HK120" s="575"/>
      <c r="HL120" s="575"/>
      <c r="HM120" s="575"/>
      <c r="HN120" s="575"/>
      <c r="HO120" s="575"/>
      <c r="HP120" s="575"/>
      <c r="HQ120" s="575"/>
      <c r="HR120" s="575"/>
      <c r="HS120" s="575"/>
      <c r="HT120" s="575"/>
      <c r="HU120" s="575"/>
      <c r="HV120" s="575"/>
      <c r="HW120" s="575"/>
      <c r="HX120" s="575"/>
      <c r="HY120" s="575"/>
      <c r="HZ120" s="575"/>
      <c r="IA120" s="575"/>
      <c r="IB120" s="575"/>
      <c r="IC120" s="575"/>
      <c r="ID120" s="575"/>
      <c r="IE120" s="575"/>
      <c r="IF120" s="575"/>
      <c r="IG120" s="575"/>
      <c r="IH120" s="575"/>
      <c r="II120" s="575"/>
      <c r="IJ120" s="575"/>
      <c r="IK120" s="575"/>
      <c r="IL120" s="575"/>
      <c r="IM120" s="575"/>
      <c r="IN120" s="575"/>
      <c r="IO120" s="575"/>
      <c r="IP120" s="575"/>
      <c r="IQ120" s="575"/>
      <c r="IR120" s="575"/>
      <c r="IS120" s="575"/>
      <c r="IT120" s="575"/>
      <c r="IU120" s="575"/>
    </row>
    <row r="121" spans="1:255" s="597" customFormat="1">
      <c r="A121" s="596"/>
      <c r="B121" s="596"/>
      <c r="E121" s="575"/>
      <c r="F121" s="598"/>
      <c r="G121" s="598"/>
      <c r="H121" s="575"/>
      <c r="I121" s="575"/>
      <c r="J121" s="575"/>
      <c r="K121" s="575"/>
      <c r="L121" s="575"/>
      <c r="M121" s="575"/>
      <c r="N121" s="575"/>
      <c r="O121" s="575"/>
      <c r="P121" s="575"/>
      <c r="Q121" s="575"/>
      <c r="R121" s="575"/>
      <c r="S121" s="575"/>
      <c r="T121" s="575"/>
      <c r="U121" s="575"/>
      <c r="V121" s="575"/>
      <c r="W121" s="575"/>
      <c r="X121" s="575"/>
      <c r="Y121" s="575"/>
      <c r="Z121" s="575"/>
      <c r="AA121" s="575"/>
      <c r="AB121" s="575"/>
      <c r="AC121" s="575"/>
      <c r="AD121" s="575"/>
      <c r="AE121" s="575"/>
      <c r="AF121" s="575"/>
      <c r="AG121" s="575"/>
      <c r="AH121" s="575"/>
      <c r="AI121" s="575"/>
      <c r="AJ121" s="575"/>
      <c r="AK121" s="575"/>
      <c r="AL121" s="575"/>
      <c r="AM121" s="575"/>
      <c r="AN121" s="575"/>
      <c r="AO121" s="575"/>
      <c r="AP121" s="575"/>
      <c r="AQ121" s="575"/>
      <c r="AR121" s="575"/>
      <c r="AS121" s="575"/>
      <c r="AT121" s="575"/>
      <c r="AU121" s="575"/>
      <c r="AV121" s="575"/>
      <c r="AW121" s="575"/>
      <c r="AX121" s="575"/>
      <c r="AY121" s="575"/>
      <c r="AZ121" s="575"/>
      <c r="BA121" s="575"/>
      <c r="BB121" s="575"/>
      <c r="BC121" s="575"/>
      <c r="BD121" s="575"/>
      <c r="BE121" s="575"/>
      <c r="BF121" s="575"/>
      <c r="BG121" s="575"/>
      <c r="BH121" s="575"/>
      <c r="BI121" s="575"/>
      <c r="BJ121" s="575"/>
      <c r="BK121" s="575"/>
      <c r="BL121" s="575"/>
      <c r="BM121" s="575"/>
      <c r="BN121" s="575"/>
      <c r="BO121" s="575"/>
      <c r="BP121" s="575"/>
      <c r="BQ121" s="575"/>
      <c r="BR121" s="575"/>
      <c r="BS121" s="575"/>
      <c r="BT121" s="575"/>
      <c r="BU121" s="575"/>
      <c r="BV121" s="575"/>
      <c r="BW121" s="575"/>
      <c r="BX121" s="575"/>
      <c r="BY121" s="575"/>
      <c r="BZ121" s="575"/>
      <c r="CA121" s="575"/>
      <c r="CB121" s="575"/>
      <c r="CC121" s="575"/>
      <c r="CD121" s="575"/>
      <c r="CE121" s="575"/>
      <c r="CF121" s="575"/>
      <c r="CG121" s="575"/>
      <c r="CH121" s="575"/>
      <c r="CI121" s="575"/>
      <c r="CJ121" s="575"/>
      <c r="CK121" s="575"/>
      <c r="CL121" s="575"/>
      <c r="CM121" s="575"/>
      <c r="CN121" s="575"/>
      <c r="CO121" s="575"/>
      <c r="CP121" s="575"/>
      <c r="CQ121" s="575"/>
      <c r="CR121" s="575"/>
      <c r="CS121" s="575"/>
      <c r="CT121" s="575"/>
      <c r="CU121" s="575"/>
      <c r="CV121" s="575"/>
      <c r="CW121" s="575"/>
      <c r="CX121" s="575"/>
      <c r="CY121" s="575"/>
      <c r="CZ121" s="575"/>
      <c r="DA121" s="575"/>
      <c r="DB121" s="575"/>
      <c r="DC121" s="575"/>
      <c r="DD121" s="575"/>
      <c r="DE121" s="575"/>
      <c r="DF121" s="575"/>
      <c r="DG121" s="575"/>
      <c r="DH121" s="575"/>
      <c r="DI121" s="575"/>
      <c r="DJ121" s="575"/>
      <c r="DK121" s="575"/>
      <c r="DL121" s="575"/>
      <c r="DM121" s="575"/>
      <c r="DN121" s="575"/>
      <c r="DO121" s="575"/>
      <c r="DP121" s="575"/>
      <c r="DQ121" s="575"/>
      <c r="DR121" s="575"/>
      <c r="DS121" s="575"/>
      <c r="DT121" s="575"/>
      <c r="DU121" s="575"/>
      <c r="DV121" s="575"/>
      <c r="DW121" s="575"/>
      <c r="DX121" s="575"/>
      <c r="DY121" s="575"/>
      <c r="DZ121" s="575"/>
      <c r="EA121" s="575"/>
      <c r="EB121" s="575"/>
      <c r="EC121" s="575"/>
      <c r="ED121" s="575"/>
      <c r="EE121" s="575"/>
      <c r="EF121" s="575"/>
      <c r="EG121" s="575"/>
      <c r="EH121" s="575"/>
      <c r="EI121" s="575"/>
      <c r="EJ121" s="575"/>
      <c r="EK121" s="575"/>
      <c r="EL121" s="575"/>
      <c r="EM121" s="575"/>
      <c r="EN121" s="575"/>
      <c r="EO121" s="575"/>
      <c r="EP121" s="575"/>
      <c r="EQ121" s="575"/>
      <c r="ER121" s="575"/>
      <c r="ES121" s="575"/>
      <c r="ET121" s="575"/>
      <c r="EU121" s="575"/>
      <c r="EV121" s="575"/>
      <c r="EW121" s="575"/>
      <c r="EX121" s="575"/>
      <c r="EY121" s="575"/>
      <c r="EZ121" s="575"/>
      <c r="FA121" s="575"/>
      <c r="FB121" s="575"/>
      <c r="FC121" s="575"/>
      <c r="FD121" s="575"/>
      <c r="FE121" s="575"/>
      <c r="FF121" s="575"/>
      <c r="FG121" s="575"/>
      <c r="FH121" s="575"/>
      <c r="FI121" s="575"/>
      <c r="FJ121" s="575"/>
      <c r="FK121" s="575"/>
      <c r="FL121" s="575"/>
      <c r="FM121" s="575"/>
      <c r="FN121" s="575"/>
      <c r="FO121" s="575"/>
      <c r="FP121" s="575"/>
      <c r="FQ121" s="575"/>
      <c r="FR121" s="575"/>
      <c r="FS121" s="575"/>
      <c r="FT121" s="575"/>
      <c r="FU121" s="575"/>
      <c r="FV121" s="575"/>
      <c r="FW121" s="575"/>
      <c r="FX121" s="575"/>
      <c r="FY121" s="575"/>
      <c r="FZ121" s="575"/>
      <c r="GA121" s="575"/>
      <c r="GB121" s="575"/>
      <c r="GC121" s="575"/>
      <c r="GD121" s="575"/>
      <c r="GE121" s="575"/>
      <c r="GF121" s="575"/>
      <c r="GG121" s="575"/>
      <c r="GH121" s="575"/>
      <c r="GI121" s="575"/>
      <c r="GJ121" s="575"/>
      <c r="GK121" s="575"/>
      <c r="GL121" s="575"/>
      <c r="GM121" s="575"/>
      <c r="GN121" s="575"/>
      <c r="GO121" s="575"/>
      <c r="GP121" s="575"/>
      <c r="GQ121" s="575"/>
      <c r="GR121" s="575"/>
      <c r="GS121" s="575"/>
      <c r="GT121" s="575"/>
      <c r="GU121" s="575"/>
      <c r="GV121" s="575"/>
      <c r="GW121" s="575"/>
      <c r="GX121" s="575"/>
      <c r="GY121" s="575"/>
      <c r="GZ121" s="575"/>
      <c r="HA121" s="575"/>
      <c r="HB121" s="575"/>
      <c r="HC121" s="575"/>
      <c r="HD121" s="575"/>
      <c r="HE121" s="575"/>
      <c r="HF121" s="575"/>
      <c r="HG121" s="575"/>
      <c r="HH121" s="575"/>
      <c r="HI121" s="575"/>
      <c r="HJ121" s="575"/>
      <c r="HK121" s="575"/>
      <c r="HL121" s="575"/>
      <c r="HM121" s="575"/>
      <c r="HN121" s="575"/>
      <c r="HO121" s="575"/>
      <c r="HP121" s="575"/>
      <c r="HQ121" s="575"/>
      <c r="HR121" s="575"/>
      <c r="HS121" s="575"/>
      <c r="HT121" s="575"/>
      <c r="HU121" s="575"/>
      <c r="HV121" s="575"/>
      <c r="HW121" s="575"/>
      <c r="HX121" s="575"/>
      <c r="HY121" s="575"/>
      <c r="HZ121" s="575"/>
      <c r="IA121" s="575"/>
      <c r="IB121" s="575"/>
      <c r="IC121" s="575"/>
      <c r="ID121" s="575"/>
      <c r="IE121" s="575"/>
      <c r="IF121" s="575"/>
      <c r="IG121" s="575"/>
      <c r="IH121" s="575"/>
      <c r="II121" s="575"/>
      <c r="IJ121" s="575"/>
      <c r="IK121" s="575"/>
      <c r="IL121" s="575"/>
      <c r="IM121" s="575"/>
      <c r="IN121" s="575"/>
      <c r="IO121" s="575"/>
      <c r="IP121" s="575"/>
      <c r="IQ121" s="575"/>
      <c r="IR121" s="575"/>
      <c r="IS121" s="575"/>
      <c r="IT121" s="575"/>
      <c r="IU121" s="575"/>
    </row>
    <row r="122" spans="1:255" s="597" customFormat="1">
      <c r="A122" s="596"/>
      <c r="B122" s="596"/>
      <c r="E122" s="575"/>
      <c r="F122" s="598"/>
      <c r="G122" s="598"/>
      <c r="H122" s="575"/>
      <c r="I122" s="575"/>
      <c r="J122" s="575"/>
      <c r="K122" s="575"/>
      <c r="L122" s="575"/>
      <c r="M122" s="575"/>
      <c r="N122" s="575"/>
      <c r="O122" s="575"/>
      <c r="P122" s="575"/>
      <c r="Q122" s="575"/>
      <c r="R122" s="575"/>
      <c r="S122" s="575"/>
      <c r="T122" s="575"/>
      <c r="U122" s="575"/>
      <c r="V122" s="575"/>
      <c r="W122" s="575"/>
      <c r="X122" s="575"/>
      <c r="Y122" s="575"/>
      <c r="Z122" s="575"/>
      <c r="AA122" s="575"/>
      <c r="AB122" s="575"/>
      <c r="AC122" s="575"/>
      <c r="AD122" s="575"/>
      <c r="AE122" s="575"/>
      <c r="AF122" s="575"/>
      <c r="AG122" s="575"/>
      <c r="AH122" s="575"/>
      <c r="AI122" s="575"/>
      <c r="AJ122" s="575"/>
      <c r="AK122" s="575"/>
      <c r="AL122" s="575"/>
      <c r="AM122" s="575"/>
      <c r="AN122" s="575"/>
      <c r="AO122" s="575"/>
      <c r="AP122" s="575"/>
      <c r="AQ122" s="575"/>
      <c r="AR122" s="575"/>
      <c r="AS122" s="575"/>
      <c r="AT122" s="575"/>
      <c r="AU122" s="575"/>
      <c r="AV122" s="575"/>
      <c r="AW122" s="575"/>
      <c r="AX122" s="575"/>
      <c r="AY122" s="575"/>
      <c r="AZ122" s="575"/>
      <c r="BA122" s="575"/>
      <c r="BB122" s="575"/>
      <c r="BC122" s="575"/>
      <c r="BD122" s="575"/>
      <c r="BE122" s="575"/>
      <c r="BF122" s="575"/>
      <c r="BG122" s="575"/>
      <c r="BH122" s="575"/>
      <c r="BI122" s="575"/>
      <c r="BJ122" s="575"/>
      <c r="BK122" s="575"/>
      <c r="BL122" s="575"/>
      <c r="BM122" s="575"/>
      <c r="BN122" s="575"/>
      <c r="BO122" s="575"/>
      <c r="BP122" s="575"/>
      <c r="BQ122" s="575"/>
      <c r="BR122" s="575"/>
      <c r="BS122" s="575"/>
      <c r="BT122" s="575"/>
      <c r="BU122" s="575"/>
      <c r="BV122" s="575"/>
      <c r="BW122" s="575"/>
      <c r="BX122" s="575"/>
      <c r="BY122" s="575"/>
      <c r="BZ122" s="575"/>
      <c r="CA122" s="575"/>
      <c r="CB122" s="575"/>
      <c r="CC122" s="575"/>
      <c r="CD122" s="575"/>
      <c r="CE122" s="575"/>
      <c r="CF122" s="575"/>
      <c r="CG122" s="575"/>
      <c r="CH122" s="575"/>
      <c r="CI122" s="575"/>
      <c r="CJ122" s="575"/>
      <c r="CK122" s="575"/>
      <c r="CL122" s="575"/>
      <c r="CM122" s="575"/>
      <c r="CN122" s="575"/>
      <c r="CO122" s="575"/>
      <c r="CP122" s="575"/>
      <c r="CQ122" s="575"/>
      <c r="CR122" s="575"/>
      <c r="CS122" s="575"/>
      <c r="CT122" s="575"/>
      <c r="CU122" s="575"/>
      <c r="CV122" s="575"/>
      <c r="CW122" s="575"/>
      <c r="CX122" s="575"/>
      <c r="CY122" s="575"/>
      <c r="CZ122" s="575"/>
      <c r="DA122" s="575"/>
      <c r="DB122" s="575"/>
      <c r="DC122" s="575"/>
      <c r="DD122" s="575"/>
      <c r="DE122" s="575"/>
      <c r="DF122" s="575"/>
      <c r="DG122" s="575"/>
      <c r="DH122" s="575"/>
      <c r="DI122" s="575"/>
      <c r="DJ122" s="575"/>
      <c r="DK122" s="575"/>
      <c r="DL122" s="575"/>
      <c r="DM122" s="575"/>
      <c r="DN122" s="575"/>
      <c r="DO122" s="575"/>
      <c r="DP122" s="575"/>
      <c r="DQ122" s="575"/>
      <c r="DR122" s="575"/>
      <c r="DS122" s="575"/>
      <c r="DT122" s="575"/>
      <c r="DU122" s="575"/>
      <c r="DV122" s="575"/>
      <c r="DW122" s="575"/>
      <c r="DX122" s="575"/>
      <c r="DY122" s="575"/>
      <c r="DZ122" s="575"/>
      <c r="EA122" s="575"/>
      <c r="EB122" s="575"/>
      <c r="EC122" s="575"/>
      <c r="ED122" s="575"/>
      <c r="EE122" s="575"/>
      <c r="EF122" s="575"/>
      <c r="EG122" s="575"/>
      <c r="EH122" s="575"/>
      <c r="EI122" s="575"/>
      <c r="EJ122" s="575"/>
      <c r="EK122" s="575"/>
      <c r="EL122" s="575"/>
      <c r="EM122" s="575"/>
      <c r="EN122" s="575"/>
      <c r="EO122" s="575"/>
      <c r="EP122" s="575"/>
      <c r="EQ122" s="575"/>
      <c r="ER122" s="575"/>
      <c r="ES122" s="575"/>
      <c r="ET122" s="575"/>
      <c r="EU122" s="575"/>
      <c r="EV122" s="575"/>
      <c r="EW122" s="575"/>
      <c r="EX122" s="575"/>
      <c r="EY122" s="575"/>
      <c r="EZ122" s="575"/>
      <c r="FA122" s="575"/>
      <c r="FB122" s="575"/>
      <c r="FC122" s="575"/>
      <c r="FD122" s="575"/>
      <c r="FE122" s="575"/>
      <c r="FF122" s="575"/>
      <c r="FG122" s="575"/>
      <c r="FH122" s="575"/>
      <c r="FI122" s="575"/>
      <c r="FJ122" s="575"/>
      <c r="FK122" s="575"/>
      <c r="FL122" s="575"/>
      <c r="FM122" s="575"/>
      <c r="FN122" s="575"/>
      <c r="FO122" s="575"/>
      <c r="FP122" s="575"/>
      <c r="FQ122" s="575"/>
      <c r="FR122" s="575"/>
      <c r="FS122" s="575"/>
      <c r="FT122" s="575"/>
      <c r="FU122" s="575"/>
      <c r="FV122" s="575"/>
      <c r="FW122" s="575"/>
      <c r="FX122" s="575"/>
      <c r="FY122" s="575"/>
      <c r="FZ122" s="575"/>
      <c r="GA122" s="575"/>
      <c r="GB122" s="575"/>
      <c r="GC122" s="575"/>
      <c r="GD122" s="575"/>
      <c r="GE122" s="575"/>
      <c r="GF122" s="575"/>
      <c r="GG122" s="575"/>
      <c r="GH122" s="575"/>
      <c r="GI122" s="575"/>
      <c r="GJ122" s="575"/>
      <c r="GK122" s="575"/>
      <c r="GL122" s="575"/>
      <c r="GM122" s="575"/>
      <c r="GN122" s="575"/>
      <c r="GO122" s="575"/>
      <c r="GP122" s="575"/>
      <c r="GQ122" s="575"/>
      <c r="GR122" s="575"/>
      <c r="GS122" s="575"/>
      <c r="GT122" s="575"/>
      <c r="GU122" s="575"/>
      <c r="GV122" s="575"/>
      <c r="GW122" s="575"/>
      <c r="GX122" s="575"/>
      <c r="GY122" s="575"/>
      <c r="GZ122" s="575"/>
      <c r="HA122" s="575"/>
      <c r="HB122" s="575"/>
      <c r="HC122" s="575"/>
      <c r="HD122" s="575"/>
      <c r="HE122" s="575"/>
      <c r="HF122" s="575"/>
      <c r="HG122" s="575"/>
      <c r="HH122" s="575"/>
      <c r="HI122" s="575"/>
      <c r="HJ122" s="575"/>
      <c r="HK122" s="575"/>
      <c r="HL122" s="575"/>
      <c r="HM122" s="575"/>
      <c r="HN122" s="575"/>
      <c r="HO122" s="575"/>
      <c r="HP122" s="575"/>
      <c r="HQ122" s="575"/>
      <c r="HR122" s="575"/>
      <c r="HS122" s="575"/>
      <c r="HT122" s="575"/>
      <c r="HU122" s="575"/>
      <c r="HV122" s="575"/>
      <c r="HW122" s="575"/>
      <c r="HX122" s="575"/>
      <c r="HY122" s="575"/>
      <c r="HZ122" s="575"/>
      <c r="IA122" s="575"/>
      <c r="IB122" s="575"/>
      <c r="IC122" s="575"/>
      <c r="ID122" s="575"/>
      <c r="IE122" s="575"/>
      <c r="IF122" s="575"/>
      <c r="IG122" s="575"/>
      <c r="IH122" s="575"/>
      <c r="II122" s="575"/>
      <c r="IJ122" s="575"/>
      <c r="IK122" s="575"/>
      <c r="IL122" s="575"/>
      <c r="IM122" s="575"/>
      <c r="IN122" s="575"/>
      <c r="IO122" s="575"/>
      <c r="IP122" s="575"/>
      <c r="IQ122" s="575"/>
      <c r="IR122" s="575"/>
      <c r="IS122" s="575"/>
      <c r="IT122" s="575"/>
      <c r="IU122" s="575"/>
    </row>
    <row r="123" spans="1:255" s="597" customFormat="1">
      <c r="A123" s="596"/>
      <c r="B123" s="596"/>
      <c r="E123" s="575"/>
      <c r="F123" s="598"/>
      <c r="G123" s="598"/>
      <c r="H123" s="575"/>
      <c r="I123" s="575"/>
      <c r="J123" s="575"/>
      <c r="K123" s="575"/>
      <c r="L123" s="575"/>
      <c r="M123" s="575"/>
      <c r="N123" s="575"/>
      <c r="O123" s="575"/>
      <c r="P123" s="575"/>
      <c r="Q123" s="575"/>
      <c r="R123" s="575"/>
      <c r="S123" s="575"/>
      <c r="T123" s="575"/>
      <c r="U123" s="575"/>
      <c r="V123" s="575"/>
      <c r="W123" s="575"/>
      <c r="X123" s="575"/>
      <c r="Y123" s="575"/>
      <c r="Z123" s="575"/>
      <c r="AA123" s="575"/>
      <c r="AB123" s="575"/>
      <c r="AC123" s="575"/>
      <c r="AD123" s="575"/>
      <c r="AE123" s="575"/>
      <c r="AF123" s="575"/>
      <c r="AG123" s="575"/>
      <c r="AH123" s="575"/>
      <c r="AI123" s="575"/>
      <c r="AJ123" s="575"/>
      <c r="AK123" s="575"/>
      <c r="AL123" s="575"/>
      <c r="AM123" s="575"/>
      <c r="AN123" s="575"/>
      <c r="AO123" s="575"/>
      <c r="AP123" s="575"/>
      <c r="AQ123" s="575"/>
      <c r="AR123" s="575"/>
      <c r="AS123" s="575"/>
      <c r="AT123" s="575"/>
      <c r="AU123" s="575"/>
      <c r="AV123" s="575"/>
      <c r="AW123" s="575"/>
      <c r="AX123" s="575"/>
      <c r="AY123" s="575"/>
      <c r="AZ123" s="575"/>
      <c r="BA123" s="575"/>
      <c r="BB123" s="575"/>
      <c r="BC123" s="575"/>
      <c r="BD123" s="575"/>
      <c r="BE123" s="575"/>
      <c r="BF123" s="575"/>
      <c r="BG123" s="575"/>
      <c r="BH123" s="575"/>
      <c r="BI123" s="575"/>
      <c r="BJ123" s="575"/>
      <c r="BK123" s="575"/>
      <c r="BL123" s="575"/>
      <c r="BM123" s="575"/>
      <c r="BN123" s="575"/>
      <c r="BO123" s="575"/>
      <c r="BP123" s="575"/>
      <c r="BQ123" s="575"/>
      <c r="BR123" s="575"/>
      <c r="BS123" s="575"/>
      <c r="BT123" s="575"/>
      <c r="BU123" s="575"/>
      <c r="BV123" s="575"/>
      <c r="BW123" s="575"/>
      <c r="BX123" s="575"/>
      <c r="BY123" s="575"/>
      <c r="BZ123" s="575"/>
      <c r="CA123" s="575"/>
      <c r="CB123" s="575"/>
      <c r="CC123" s="575"/>
      <c r="CD123" s="575"/>
      <c r="CE123" s="575"/>
      <c r="CF123" s="575"/>
      <c r="CG123" s="575"/>
      <c r="CH123" s="575"/>
      <c r="CI123" s="575"/>
      <c r="CJ123" s="575"/>
      <c r="CK123" s="575"/>
      <c r="CL123" s="575"/>
      <c r="CM123" s="575"/>
      <c r="CN123" s="575"/>
      <c r="CO123" s="575"/>
      <c r="CP123" s="575"/>
      <c r="CQ123" s="575"/>
      <c r="CR123" s="575"/>
      <c r="CS123" s="575"/>
      <c r="CT123" s="575"/>
      <c r="CU123" s="575"/>
      <c r="CV123" s="575"/>
      <c r="CW123" s="575"/>
      <c r="CX123" s="575"/>
      <c r="CY123" s="575"/>
      <c r="CZ123" s="575"/>
      <c r="DA123" s="575"/>
      <c r="DB123" s="575"/>
      <c r="DC123" s="575"/>
      <c r="DD123" s="575"/>
      <c r="DE123" s="575"/>
      <c r="DF123" s="575"/>
      <c r="DG123" s="575"/>
      <c r="DH123" s="575"/>
      <c r="DI123" s="575"/>
      <c r="DJ123" s="575"/>
      <c r="DK123" s="575"/>
      <c r="DL123" s="575"/>
      <c r="DM123" s="575"/>
      <c r="DN123" s="575"/>
      <c r="DO123" s="575"/>
      <c r="DP123" s="575"/>
      <c r="DQ123" s="575"/>
      <c r="DR123" s="575"/>
      <c r="DS123" s="575"/>
      <c r="DT123" s="575"/>
      <c r="DU123" s="575"/>
      <c r="DV123" s="575"/>
      <c r="DW123" s="575"/>
      <c r="DX123" s="575"/>
      <c r="DY123" s="575"/>
      <c r="DZ123" s="575"/>
      <c r="EA123" s="575"/>
      <c r="EB123" s="575"/>
      <c r="EC123" s="575"/>
      <c r="ED123" s="575"/>
      <c r="EE123" s="575"/>
      <c r="EF123" s="575"/>
      <c r="EG123" s="575"/>
      <c r="EH123" s="575"/>
      <c r="EI123" s="575"/>
      <c r="EJ123" s="575"/>
      <c r="EK123" s="575"/>
      <c r="EL123" s="575"/>
      <c r="EM123" s="575"/>
      <c r="EN123" s="575"/>
      <c r="EO123" s="575"/>
      <c r="EP123" s="575"/>
      <c r="EQ123" s="575"/>
      <c r="ER123" s="575"/>
      <c r="ES123" s="575"/>
      <c r="ET123" s="575"/>
      <c r="EU123" s="575"/>
      <c r="EV123" s="575"/>
      <c r="EW123" s="575"/>
      <c r="EX123" s="575"/>
      <c r="EY123" s="575"/>
      <c r="EZ123" s="575"/>
      <c r="FA123" s="575"/>
      <c r="FB123" s="575"/>
      <c r="FC123" s="575"/>
      <c r="FD123" s="575"/>
      <c r="FE123" s="575"/>
      <c r="FF123" s="575"/>
      <c r="FG123" s="575"/>
      <c r="FH123" s="575"/>
      <c r="FI123" s="575"/>
      <c r="FJ123" s="575"/>
      <c r="FK123" s="575"/>
      <c r="FL123" s="575"/>
      <c r="FM123" s="575"/>
      <c r="FN123" s="575"/>
      <c r="FO123" s="575"/>
      <c r="FP123" s="575"/>
      <c r="FQ123" s="575"/>
      <c r="FR123" s="575"/>
      <c r="FS123" s="575"/>
      <c r="FT123" s="575"/>
      <c r="FU123" s="575"/>
      <c r="FV123" s="575"/>
      <c r="FW123" s="575"/>
      <c r="FX123" s="575"/>
      <c r="FY123" s="575"/>
      <c r="FZ123" s="575"/>
      <c r="GA123" s="575"/>
      <c r="GB123" s="575"/>
      <c r="GC123" s="575"/>
      <c r="GD123" s="575"/>
      <c r="GE123" s="575"/>
      <c r="GF123" s="575"/>
      <c r="GG123" s="575"/>
      <c r="GH123" s="575"/>
      <c r="GI123" s="575"/>
      <c r="GJ123" s="575"/>
      <c r="GK123" s="575"/>
      <c r="GL123" s="575"/>
      <c r="GM123" s="575"/>
      <c r="GN123" s="575"/>
      <c r="GO123" s="575"/>
      <c r="GP123" s="575"/>
      <c r="GQ123" s="575"/>
      <c r="GR123" s="575"/>
      <c r="GS123" s="575"/>
      <c r="GT123" s="575"/>
      <c r="GU123" s="575"/>
      <c r="GV123" s="575"/>
      <c r="GW123" s="575"/>
      <c r="GX123" s="575"/>
      <c r="GY123" s="575"/>
      <c r="GZ123" s="575"/>
      <c r="HA123" s="575"/>
      <c r="HB123" s="575"/>
      <c r="HC123" s="575"/>
      <c r="HD123" s="575"/>
      <c r="HE123" s="575"/>
      <c r="HF123" s="575"/>
      <c r="HG123" s="575"/>
      <c r="HH123" s="575"/>
      <c r="HI123" s="575"/>
      <c r="HJ123" s="575"/>
      <c r="HK123" s="575"/>
      <c r="HL123" s="575"/>
      <c r="HM123" s="575"/>
      <c r="HN123" s="575"/>
      <c r="HO123" s="575"/>
      <c r="HP123" s="575"/>
      <c r="HQ123" s="575"/>
      <c r="HR123" s="575"/>
      <c r="HS123" s="575"/>
      <c r="HT123" s="575"/>
      <c r="HU123" s="575"/>
      <c r="HV123" s="575"/>
      <c r="HW123" s="575"/>
      <c r="HX123" s="575"/>
      <c r="HY123" s="575"/>
      <c r="HZ123" s="575"/>
      <c r="IA123" s="575"/>
      <c r="IB123" s="575"/>
      <c r="IC123" s="575"/>
      <c r="ID123" s="575"/>
      <c r="IE123" s="575"/>
      <c r="IF123" s="575"/>
      <c r="IG123" s="575"/>
      <c r="IH123" s="575"/>
      <c r="II123" s="575"/>
      <c r="IJ123" s="575"/>
      <c r="IK123" s="575"/>
      <c r="IL123" s="575"/>
      <c r="IM123" s="575"/>
      <c r="IN123" s="575"/>
      <c r="IO123" s="575"/>
      <c r="IP123" s="575"/>
      <c r="IQ123" s="575"/>
      <c r="IR123" s="575"/>
      <c r="IS123" s="575"/>
      <c r="IT123" s="575"/>
      <c r="IU123" s="575"/>
    </row>
    <row r="124" spans="1:255" s="597" customFormat="1">
      <c r="A124" s="596"/>
      <c r="B124" s="596"/>
      <c r="E124" s="575"/>
      <c r="F124" s="598"/>
      <c r="G124" s="598"/>
      <c r="H124" s="575"/>
      <c r="I124" s="575"/>
      <c r="J124" s="575"/>
      <c r="K124" s="575"/>
      <c r="L124" s="575"/>
      <c r="M124" s="575"/>
      <c r="N124" s="575"/>
      <c r="O124" s="575"/>
      <c r="P124" s="575"/>
      <c r="Q124" s="575"/>
      <c r="R124" s="575"/>
      <c r="S124" s="575"/>
      <c r="T124" s="575"/>
      <c r="U124" s="575"/>
      <c r="V124" s="575"/>
      <c r="W124" s="575"/>
      <c r="X124" s="575"/>
      <c r="Y124" s="575"/>
      <c r="Z124" s="575"/>
      <c r="AA124" s="575"/>
      <c r="AB124" s="575"/>
      <c r="AC124" s="575"/>
      <c r="AD124" s="575"/>
      <c r="AE124" s="575"/>
      <c r="AF124" s="575"/>
      <c r="AG124" s="575"/>
      <c r="AH124" s="575"/>
      <c r="AI124" s="575"/>
      <c r="AJ124" s="575"/>
      <c r="AK124" s="575"/>
      <c r="AL124" s="575"/>
      <c r="AM124" s="575"/>
      <c r="AN124" s="575"/>
      <c r="AO124" s="575"/>
      <c r="AP124" s="575"/>
      <c r="AQ124" s="575"/>
      <c r="AR124" s="575"/>
      <c r="AS124" s="575"/>
      <c r="AT124" s="575"/>
      <c r="AU124" s="575"/>
      <c r="AV124" s="575"/>
      <c r="AW124" s="575"/>
      <c r="AX124" s="575"/>
      <c r="AY124" s="575"/>
      <c r="AZ124" s="575"/>
      <c r="BA124" s="575"/>
      <c r="BB124" s="575"/>
      <c r="BC124" s="575"/>
      <c r="BD124" s="575"/>
      <c r="BE124" s="575"/>
      <c r="BF124" s="575"/>
      <c r="BG124" s="575"/>
      <c r="BH124" s="575"/>
      <c r="BI124" s="575"/>
      <c r="BJ124" s="575"/>
      <c r="BK124" s="575"/>
      <c r="BL124" s="575"/>
      <c r="BM124" s="575"/>
      <c r="BN124" s="575"/>
      <c r="BO124" s="575"/>
      <c r="BP124" s="575"/>
      <c r="BQ124" s="575"/>
      <c r="BR124" s="575"/>
      <c r="BS124" s="575"/>
      <c r="BT124" s="575"/>
      <c r="BU124" s="575"/>
      <c r="BV124" s="575"/>
      <c r="BW124" s="575"/>
      <c r="BX124" s="575"/>
      <c r="BY124" s="575"/>
      <c r="BZ124" s="575"/>
      <c r="CA124" s="575"/>
      <c r="CB124" s="575"/>
      <c r="CC124" s="575"/>
      <c r="CD124" s="575"/>
      <c r="CE124" s="575"/>
      <c r="CF124" s="575"/>
      <c r="CG124" s="575"/>
      <c r="CH124" s="575"/>
      <c r="CI124" s="575"/>
      <c r="CJ124" s="575"/>
      <c r="CK124" s="575"/>
      <c r="CL124" s="575"/>
      <c r="CM124" s="575"/>
      <c r="CN124" s="575"/>
      <c r="CO124" s="575"/>
      <c r="CP124" s="575"/>
      <c r="CQ124" s="575"/>
      <c r="CR124" s="575"/>
      <c r="CS124" s="575"/>
      <c r="CT124" s="575"/>
      <c r="CU124" s="575"/>
      <c r="CV124" s="575"/>
      <c r="CW124" s="575"/>
      <c r="CX124" s="575"/>
      <c r="CY124" s="575"/>
      <c r="CZ124" s="575"/>
      <c r="DA124" s="575"/>
      <c r="DB124" s="575"/>
      <c r="DC124" s="575"/>
      <c r="DD124" s="575"/>
      <c r="DE124" s="575"/>
      <c r="DF124" s="575"/>
      <c r="DG124" s="575"/>
      <c r="DH124" s="575"/>
      <c r="DI124" s="575"/>
      <c r="DJ124" s="575"/>
      <c r="DK124" s="575"/>
      <c r="DL124" s="575"/>
      <c r="DM124" s="575"/>
      <c r="DN124" s="575"/>
      <c r="DO124" s="575"/>
      <c r="DP124" s="575"/>
      <c r="DQ124" s="575"/>
      <c r="DR124" s="575"/>
      <c r="DS124" s="575"/>
      <c r="DT124" s="575"/>
      <c r="DU124" s="575"/>
      <c r="DV124" s="575"/>
      <c r="DW124" s="575"/>
      <c r="DX124" s="575"/>
      <c r="DY124" s="575"/>
      <c r="DZ124" s="575"/>
      <c r="EA124" s="575"/>
      <c r="EB124" s="575"/>
      <c r="EC124" s="575"/>
      <c r="ED124" s="575"/>
      <c r="EE124" s="575"/>
      <c r="EF124" s="575"/>
      <c r="EG124" s="575"/>
      <c r="EH124" s="575"/>
      <c r="EI124" s="575"/>
      <c r="EJ124" s="575"/>
      <c r="EK124" s="575"/>
      <c r="EL124" s="575"/>
      <c r="EM124" s="575"/>
      <c r="EN124" s="575"/>
      <c r="EO124" s="575"/>
      <c r="EP124" s="575"/>
      <c r="EQ124" s="575"/>
      <c r="ER124" s="575"/>
      <c r="ES124" s="575"/>
      <c r="ET124" s="575"/>
      <c r="EU124" s="575"/>
      <c r="EV124" s="575"/>
      <c r="EW124" s="575"/>
      <c r="EX124" s="575"/>
      <c r="EY124" s="575"/>
      <c r="EZ124" s="575"/>
      <c r="FA124" s="575"/>
      <c r="FB124" s="575"/>
      <c r="FC124" s="575"/>
      <c r="FD124" s="575"/>
      <c r="FE124" s="575"/>
      <c r="FF124" s="575"/>
      <c r="FG124" s="575"/>
      <c r="FH124" s="575"/>
      <c r="FI124" s="575"/>
      <c r="FJ124" s="575"/>
      <c r="FK124" s="575"/>
      <c r="FL124" s="575"/>
      <c r="FM124" s="575"/>
      <c r="FN124" s="575"/>
      <c r="FO124" s="575"/>
      <c r="FP124" s="575"/>
      <c r="FQ124" s="575"/>
      <c r="FR124" s="575"/>
      <c r="FS124" s="575"/>
      <c r="FT124" s="575"/>
      <c r="FU124" s="575"/>
      <c r="FV124" s="575"/>
      <c r="FW124" s="575"/>
      <c r="FX124" s="575"/>
      <c r="FY124" s="575"/>
      <c r="FZ124" s="575"/>
      <c r="GA124" s="575"/>
      <c r="GB124" s="575"/>
      <c r="GC124" s="575"/>
      <c r="GD124" s="575"/>
      <c r="GE124" s="575"/>
      <c r="GF124" s="575"/>
      <c r="GG124" s="575"/>
      <c r="GH124" s="575"/>
      <c r="GI124" s="575"/>
      <c r="GJ124" s="575"/>
      <c r="GK124" s="575"/>
      <c r="GL124" s="575"/>
      <c r="GM124" s="575"/>
      <c r="GN124" s="575"/>
      <c r="GO124" s="575"/>
      <c r="GP124" s="575"/>
      <c r="GQ124" s="575"/>
      <c r="GR124" s="575"/>
      <c r="GS124" s="575"/>
      <c r="GT124" s="575"/>
      <c r="GU124" s="575"/>
      <c r="GV124" s="575"/>
      <c r="GW124" s="575"/>
      <c r="GX124" s="575"/>
      <c r="GY124" s="575"/>
      <c r="GZ124" s="575"/>
      <c r="HA124" s="575"/>
      <c r="HB124" s="575"/>
      <c r="HC124" s="575"/>
      <c r="HD124" s="575"/>
      <c r="HE124" s="575"/>
      <c r="HF124" s="575"/>
      <c r="HG124" s="575"/>
      <c r="HH124" s="575"/>
      <c r="HI124" s="575"/>
      <c r="HJ124" s="575"/>
      <c r="HK124" s="575"/>
      <c r="HL124" s="575"/>
      <c r="HM124" s="575"/>
      <c r="HN124" s="575"/>
      <c r="HO124" s="575"/>
      <c r="HP124" s="575"/>
      <c r="HQ124" s="575"/>
      <c r="HR124" s="575"/>
      <c r="HS124" s="575"/>
      <c r="HT124" s="575"/>
      <c r="HU124" s="575"/>
      <c r="HV124" s="575"/>
      <c r="HW124" s="575"/>
      <c r="HX124" s="575"/>
      <c r="HY124" s="575"/>
      <c r="HZ124" s="575"/>
      <c r="IA124" s="575"/>
      <c r="IB124" s="575"/>
      <c r="IC124" s="575"/>
      <c r="ID124" s="575"/>
      <c r="IE124" s="575"/>
      <c r="IF124" s="575"/>
      <c r="IG124" s="575"/>
      <c r="IH124" s="575"/>
      <c r="II124" s="575"/>
      <c r="IJ124" s="575"/>
      <c r="IK124" s="575"/>
      <c r="IL124" s="575"/>
      <c r="IM124" s="575"/>
      <c r="IN124" s="575"/>
      <c r="IO124" s="575"/>
      <c r="IP124" s="575"/>
      <c r="IQ124" s="575"/>
      <c r="IR124" s="575"/>
      <c r="IS124" s="575"/>
      <c r="IT124" s="575"/>
      <c r="IU124" s="575"/>
    </row>
    <row r="125" spans="1:255" s="597" customFormat="1">
      <c r="A125" s="596"/>
      <c r="B125" s="596"/>
      <c r="E125" s="575"/>
      <c r="F125" s="598"/>
      <c r="G125" s="598"/>
      <c r="H125" s="575"/>
      <c r="I125" s="575"/>
      <c r="J125" s="575"/>
      <c r="K125" s="575"/>
      <c r="L125" s="575"/>
      <c r="M125" s="575"/>
      <c r="N125" s="575"/>
      <c r="O125" s="575"/>
      <c r="P125" s="575"/>
      <c r="Q125" s="575"/>
      <c r="R125" s="575"/>
      <c r="S125" s="575"/>
      <c r="T125" s="575"/>
      <c r="U125" s="575"/>
      <c r="V125" s="575"/>
      <c r="W125" s="575"/>
      <c r="X125" s="575"/>
      <c r="Y125" s="575"/>
      <c r="Z125" s="575"/>
      <c r="AA125" s="575"/>
      <c r="AB125" s="575"/>
      <c r="AC125" s="575"/>
      <c r="AD125" s="575"/>
      <c r="AE125" s="575"/>
      <c r="AF125" s="575"/>
      <c r="AG125" s="575"/>
      <c r="AH125" s="575"/>
      <c r="AI125" s="575"/>
      <c r="AJ125" s="575"/>
      <c r="AK125" s="575"/>
      <c r="AL125" s="575"/>
      <c r="AM125" s="575"/>
      <c r="AN125" s="575"/>
      <c r="AO125" s="575"/>
      <c r="AP125" s="575"/>
      <c r="AQ125" s="575"/>
      <c r="AR125" s="575"/>
      <c r="AS125" s="575"/>
      <c r="AT125" s="575"/>
      <c r="AU125" s="575"/>
      <c r="AV125" s="575"/>
      <c r="AW125" s="575"/>
      <c r="AX125" s="575"/>
      <c r="AY125" s="575"/>
      <c r="AZ125" s="575"/>
      <c r="BA125" s="575"/>
      <c r="BB125" s="575"/>
      <c r="BC125" s="575"/>
      <c r="BD125" s="575"/>
      <c r="BE125" s="575"/>
      <c r="BF125" s="575"/>
      <c r="BG125" s="575"/>
      <c r="BH125" s="575"/>
      <c r="BI125" s="575"/>
      <c r="BJ125" s="575"/>
      <c r="BK125" s="575"/>
      <c r="BL125" s="575"/>
      <c r="BM125" s="575"/>
      <c r="BN125" s="575"/>
      <c r="BO125" s="575"/>
      <c r="BP125" s="575"/>
      <c r="BQ125" s="575"/>
      <c r="BR125" s="575"/>
      <c r="BS125" s="575"/>
      <c r="BT125" s="575"/>
      <c r="BU125" s="575"/>
      <c r="BV125" s="575"/>
      <c r="BW125" s="575"/>
      <c r="BX125" s="575"/>
      <c r="BY125" s="575"/>
      <c r="BZ125" s="575"/>
      <c r="CA125" s="575"/>
      <c r="CB125" s="575"/>
      <c r="CC125" s="575"/>
      <c r="CD125" s="575"/>
      <c r="CE125" s="575"/>
      <c r="CF125" s="575"/>
      <c r="CG125" s="575"/>
      <c r="CH125" s="575"/>
      <c r="CI125" s="575"/>
      <c r="CJ125" s="575"/>
      <c r="CK125" s="575"/>
      <c r="CL125" s="575"/>
      <c r="CM125" s="575"/>
      <c r="CN125" s="575"/>
      <c r="CO125" s="575"/>
      <c r="CP125" s="575"/>
      <c r="CQ125" s="575"/>
      <c r="CR125" s="575"/>
      <c r="CS125" s="575"/>
      <c r="CT125" s="575"/>
      <c r="CU125" s="575"/>
      <c r="CV125" s="575"/>
      <c r="CW125" s="575"/>
      <c r="CX125" s="575"/>
      <c r="CY125" s="575"/>
      <c r="CZ125" s="575"/>
      <c r="DA125" s="575"/>
      <c r="DB125" s="575"/>
      <c r="DC125" s="575"/>
      <c r="DD125" s="575"/>
      <c r="DE125" s="575"/>
      <c r="DF125" s="575"/>
      <c r="DG125" s="575"/>
      <c r="DH125" s="575"/>
      <c r="DI125" s="575"/>
      <c r="DJ125" s="575"/>
      <c r="DK125" s="575"/>
      <c r="DL125" s="575"/>
      <c r="DM125" s="575"/>
      <c r="DN125" s="575"/>
      <c r="DO125" s="575"/>
      <c r="DP125" s="575"/>
      <c r="DQ125" s="575"/>
      <c r="DR125" s="575"/>
      <c r="DS125" s="575"/>
      <c r="DT125" s="575"/>
      <c r="DU125" s="575"/>
      <c r="DV125" s="575"/>
      <c r="DW125" s="575"/>
      <c r="DX125" s="575"/>
      <c r="DY125" s="575"/>
      <c r="DZ125" s="575"/>
      <c r="EA125" s="575"/>
      <c r="EB125" s="575"/>
      <c r="EC125" s="575"/>
      <c r="ED125" s="575"/>
      <c r="EE125" s="575"/>
      <c r="EF125" s="575"/>
      <c r="EG125" s="575"/>
      <c r="EH125" s="575"/>
      <c r="EI125" s="575"/>
      <c r="EJ125" s="575"/>
      <c r="EK125" s="575"/>
      <c r="EL125" s="575"/>
      <c r="EM125" s="575"/>
      <c r="EN125" s="575"/>
      <c r="EO125" s="575"/>
      <c r="EP125" s="575"/>
      <c r="EQ125" s="575"/>
      <c r="ER125" s="575"/>
      <c r="ES125" s="575"/>
      <c r="ET125" s="575"/>
      <c r="EU125" s="575"/>
      <c r="EV125" s="575"/>
      <c r="EW125" s="575"/>
      <c r="EX125" s="575"/>
      <c r="EY125" s="575"/>
      <c r="EZ125" s="575"/>
      <c r="FA125" s="575"/>
      <c r="FB125" s="575"/>
      <c r="FC125" s="575"/>
      <c r="FD125" s="575"/>
      <c r="FE125" s="575"/>
      <c r="FF125" s="575"/>
      <c r="FG125" s="575"/>
      <c r="FH125" s="575"/>
      <c r="FI125" s="575"/>
      <c r="FJ125" s="575"/>
      <c r="FK125" s="575"/>
      <c r="FL125" s="575"/>
      <c r="FM125" s="575"/>
      <c r="FN125" s="575"/>
      <c r="FO125" s="575"/>
      <c r="FP125" s="575"/>
      <c r="FQ125" s="575"/>
      <c r="FR125" s="575"/>
      <c r="FS125" s="575"/>
      <c r="FT125" s="575"/>
      <c r="FU125" s="575"/>
      <c r="FV125" s="575"/>
      <c r="FW125" s="575"/>
      <c r="FX125" s="575"/>
      <c r="FY125" s="575"/>
      <c r="FZ125" s="575"/>
      <c r="GA125" s="575"/>
      <c r="GB125" s="575"/>
      <c r="GC125" s="575"/>
      <c r="GD125" s="575"/>
      <c r="GE125" s="575"/>
      <c r="GF125" s="575"/>
      <c r="GG125" s="575"/>
      <c r="GH125" s="575"/>
      <c r="GI125" s="575"/>
      <c r="GJ125" s="575"/>
      <c r="GK125" s="575"/>
      <c r="GL125" s="575"/>
      <c r="GM125" s="575"/>
      <c r="GN125" s="575"/>
      <c r="GO125" s="575"/>
      <c r="GP125" s="575"/>
      <c r="GQ125" s="575"/>
      <c r="GR125" s="575"/>
      <c r="GS125" s="575"/>
      <c r="GT125" s="575"/>
      <c r="GU125" s="575"/>
      <c r="GV125" s="575"/>
      <c r="GW125" s="575"/>
      <c r="GX125" s="575"/>
      <c r="GY125" s="575"/>
      <c r="GZ125" s="575"/>
      <c r="HA125" s="575"/>
      <c r="HB125" s="575"/>
      <c r="HC125" s="575"/>
      <c r="HD125" s="575"/>
      <c r="HE125" s="575"/>
      <c r="HF125" s="575"/>
      <c r="HG125" s="575"/>
      <c r="HH125" s="575"/>
      <c r="HI125" s="575"/>
      <c r="HJ125" s="575"/>
      <c r="HK125" s="575"/>
      <c r="HL125" s="575"/>
      <c r="HM125" s="575"/>
      <c r="HN125" s="575"/>
      <c r="HO125" s="575"/>
      <c r="HP125" s="575"/>
      <c r="HQ125" s="575"/>
      <c r="HR125" s="575"/>
      <c r="HS125" s="575"/>
      <c r="HT125" s="575"/>
      <c r="HU125" s="575"/>
      <c r="HV125" s="575"/>
      <c r="HW125" s="575"/>
      <c r="HX125" s="575"/>
      <c r="HY125" s="575"/>
      <c r="HZ125" s="575"/>
      <c r="IA125" s="575"/>
      <c r="IB125" s="575"/>
      <c r="IC125" s="575"/>
      <c r="ID125" s="575"/>
      <c r="IE125" s="575"/>
      <c r="IF125" s="575"/>
      <c r="IG125" s="575"/>
      <c r="IH125" s="575"/>
      <c r="II125" s="575"/>
      <c r="IJ125" s="575"/>
      <c r="IK125" s="575"/>
      <c r="IL125" s="575"/>
      <c r="IM125" s="575"/>
      <c r="IN125" s="575"/>
      <c r="IO125" s="575"/>
      <c r="IP125" s="575"/>
      <c r="IQ125" s="575"/>
      <c r="IR125" s="575"/>
      <c r="IS125" s="575"/>
      <c r="IT125" s="575"/>
      <c r="IU125" s="575"/>
    </row>
    <row r="126" spans="1:255" s="597" customFormat="1">
      <c r="A126" s="596"/>
      <c r="B126" s="596"/>
      <c r="E126" s="575"/>
      <c r="F126" s="598"/>
      <c r="G126" s="598"/>
      <c r="H126" s="575"/>
      <c r="I126" s="575"/>
      <c r="J126" s="575"/>
      <c r="K126" s="575"/>
      <c r="L126" s="575"/>
      <c r="M126" s="575"/>
      <c r="N126" s="575"/>
      <c r="O126" s="575"/>
      <c r="P126" s="575"/>
      <c r="Q126" s="575"/>
      <c r="R126" s="575"/>
      <c r="S126" s="575"/>
      <c r="T126" s="575"/>
      <c r="U126" s="575"/>
      <c r="V126" s="575"/>
      <c r="W126" s="575"/>
      <c r="X126" s="575"/>
      <c r="Y126" s="575"/>
      <c r="Z126" s="575"/>
      <c r="AA126" s="575"/>
      <c r="AB126" s="575"/>
      <c r="AC126" s="575"/>
      <c r="AD126" s="575"/>
      <c r="AE126" s="575"/>
      <c r="AF126" s="575"/>
      <c r="AG126" s="575"/>
      <c r="AH126" s="575"/>
      <c r="AI126" s="575"/>
      <c r="AJ126" s="575"/>
      <c r="AK126" s="575"/>
      <c r="AL126" s="575"/>
      <c r="AM126" s="575"/>
      <c r="AN126" s="575"/>
      <c r="AO126" s="575"/>
      <c r="AP126" s="575"/>
      <c r="AQ126" s="575"/>
      <c r="AR126" s="575"/>
      <c r="AS126" s="575"/>
      <c r="AT126" s="575"/>
      <c r="AU126" s="575"/>
      <c r="AV126" s="575"/>
      <c r="AW126" s="575"/>
      <c r="AX126" s="575"/>
      <c r="AY126" s="575"/>
      <c r="AZ126" s="575"/>
      <c r="BA126" s="575"/>
      <c r="BB126" s="575"/>
      <c r="BC126" s="575"/>
      <c r="BD126" s="575"/>
      <c r="BE126" s="575"/>
      <c r="BF126" s="575"/>
      <c r="BG126" s="575"/>
      <c r="BH126" s="575"/>
      <c r="BI126" s="575"/>
      <c r="BJ126" s="575"/>
      <c r="BK126" s="575"/>
      <c r="BL126" s="575"/>
      <c r="BM126" s="575"/>
      <c r="BN126" s="575"/>
      <c r="BO126" s="575"/>
      <c r="BP126" s="575"/>
      <c r="BQ126" s="575"/>
      <c r="BR126" s="575"/>
      <c r="BS126" s="575"/>
      <c r="BT126" s="575"/>
      <c r="BU126" s="575"/>
      <c r="BV126" s="575"/>
      <c r="BW126" s="575"/>
      <c r="BX126" s="575"/>
      <c r="BY126" s="575"/>
      <c r="BZ126" s="575"/>
      <c r="CA126" s="575"/>
      <c r="CB126" s="575"/>
      <c r="CC126" s="575"/>
      <c r="CD126" s="575"/>
      <c r="CE126" s="575"/>
      <c r="CF126" s="575"/>
      <c r="CG126" s="575"/>
      <c r="CH126" s="575"/>
      <c r="CI126" s="575"/>
      <c r="CJ126" s="575"/>
      <c r="CK126" s="575"/>
      <c r="CL126" s="575"/>
      <c r="CM126" s="575"/>
      <c r="CN126" s="575"/>
      <c r="CO126" s="575"/>
      <c r="CP126" s="575"/>
      <c r="CQ126" s="575"/>
      <c r="CR126" s="575"/>
      <c r="CS126" s="575"/>
      <c r="CT126" s="575"/>
      <c r="CU126" s="575"/>
      <c r="CV126" s="575"/>
      <c r="CW126" s="575"/>
      <c r="CX126" s="575"/>
      <c r="CY126" s="575"/>
      <c r="CZ126" s="575"/>
      <c r="DA126" s="575"/>
      <c r="DB126" s="575"/>
      <c r="DC126" s="575"/>
      <c r="DD126" s="575"/>
      <c r="DE126" s="575"/>
      <c r="DF126" s="575"/>
      <c r="DG126" s="575"/>
      <c r="DH126" s="575"/>
      <c r="DI126" s="575"/>
      <c r="DJ126" s="575"/>
      <c r="DK126" s="575"/>
      <c r="DL126" s="575"/>
      <c r="DM126" s="575"/>
      <c r="DN126" s="575"/>
      <c r="DO126" s="575"/>
      <c r="DP126" s="575"/>
      <c r="DQ126" s="575"/>
      <c r="DR126" s="575"/>
      <c r="DS126" s="575"/>
      <c r="DT126" s="575"/>
      <c r="DU126" s="575"/>
      <c r="DV126" s="575"/>
      <c r="DW126" s="575"/>
      <c r="DX126" s="575"/>
      <c r="DY126" s="575"/>
      <c r="DZ126" s="575"/>
      <c r="EA126" s="575"/>
      <c r="EB126" s="575"/>
      <c r="EC126" s="575"/>
      <c r="ED126" s="575"/>
      <c r="EE126" s="575"/>
      <c r="EF126" s="575"/>
      <c r="EG126" s="575"/>
      <c r="EH126" s="575"/>
      <c r="EI126" s="575"/>
      <c r="EJ126" s="575"/>
      <c r="EK126" s="575"/>
      <c r="EL126" s="575"/>
      <c r="EM126" s="575"/>
      <c r="EN126" s="575"/>
      <c r="EO126" s="575"/>
      <c r="EP126" s="575"/>
      <c r="EQ126" s="575"/>
      <c r="ER126" s="575"/>
      <c r="ES126" s="575"/>
      <c r="ET126" s="575"/>
      <c r="EU126" s="575"/>
      <c r="EV126" s="575"/>
      <c r="EW126" s="575"/>
      <c r="EX126" s="575"/>
      <c r="EY126" s="575"/>
      <c r="EZ126" s="575"/>
      <c r="FA126" s="575"/>
      <c r="FB126" s="575"/>
      <c r="FC126" s="575"/>
      <c r="FD126" s="575"/>
      <c r="FE126" s="575"/>
      <c r="FF126" s="575"/>
      <c r="FG126" s="575"/>
      <c r="FH126" s="575"/>
      <c r="FI126" s="575"/>
      <c r="FJ126" s="575"/>
      <c r="FK126" s="575"/>
      <c r="FL126" s="575"/>
      <c r="FM126" s="575"/>
      <c r="FN126" s="575"/>
      <c r="FO126" s="575"/>
      <c r="FP126" s="575"/>
      <c r="FQ126" s="575"/>
      <c r="FR126" s="575"/>
      <c r="FS126" s="575"/>
      <c r="FT126" s="575"/>
      <c r="FU126" s="575"/>
      <c r="FV126" s="575"/>
      <c r="FW126" s="575"/>
      <c r="FX126" s="575"/>
      <c r="FY126" s="575"/>
      <c r="FZ126" s="575"/>
      <c r="GA126" s="575"/>
      <c r="GB126" s="575"/>
      <c r="GC126" s="575"/>
      <c r="GD126" s="575"/>
      <c r="GE126" s="575"/>
      <c r="GF126" s="575"/>
      <c r="GG126" s="575"/>
      <c r="GH126" s="575"/>
      <c r="GI126" s="575"/>
      <c r="GJ126" s="575"/>
      <c r="GK126" s="575"/>
      <c r="GL126" s="575"/>
      <c r="GM126" s="575"/>
      <c r="GN126" s="575"/>
      <c r="GO126" s="575"/>
      <c r="GP126" s="575"/>
      <c r="GQ126" s="575"/>
      <c r="GR126" s="575"/>
      <c r="GS126" s="575"/>
      <c r="GT126" s="575"/>
      <c r="GU126" s="575"/>
      <c r="GV126" s="575"/>
      <c r="GW126" s="575"/>
      <c r="GX126" s="575"/>
      <c r="GY126" s="575"/>
      <c r="GZ126" s="575"/>
      <c r="HA126" s="575"/>
      <c r="HB126" s="575"/>
      <c r="HC126" s="575"/>
      <c r="HD126" s="575"/>
      <c r="HE126" s="575"/>
      <c r="HF126" s="575"/>
      <c r="HG126" s="575"/>
      <c r="HH126" s="575"/>
      <c r="HI126" s="575"/>
      <c r="HJ126" s="575"/>
      <c r="HK126" s="575"/>
      <c r="HL126" s="575"/>
      <c r="HM126" s="575"/>
      <c r="HN126" s="575"/>
      <c r="HO126" s="575"/>
      <c r="HP126" s="575"/>
      <c r="HQ126" s="575"/>
      <c r="HR126" s="575"/>
      <c r="HS126" s="575"/>
      <c r="HT126" s="575"/>
      <c r="HU126" s="575"/>
      <c r="HV126" s="575"/>
      <c r="HW126" s="575"/>
      <c r="HX126" s="575"/>
      <c r="HY126" s="575"/>
      <c r="HZ126" s="575"/>
      <c r="IA126" s="575"/>
      <c r="IB126" s="575"/>
      <c r="IC126" s="575"/>
      <c r="ID126" s="575"/>
      <c r="IE126" s="575"/>
      <c r="IF126" s="575"/>
      <c r="IG126" s="575"/>
      <c r="IH126" s="575"/>
      <c r="II126" s="575"/>
      <c r="IJ126" s="575"/>
      <c r="IK126" s="575"/>
      <c r="IL126" s="575"/>
      <c r="IM126" s="575"/>
      <c r="IN126" s="575"/>
      <c r="IO126" s="575"/>
      <c r="IP126" s="575"/>
      <c r="IQ126" s="575"/>
      <c r="IR126" s="575"/>
      <c r="IS126" s="575"/>
      <c r="IT126" s="575"/>
      <c r="IU126" s="575"/>
    </row>
    <row r="127" spans="1:255" s="597" customFormat="1">
      <c r="A127" s="596"/>
      <c r="B127" s="596"/>
      <c r="E127" s="575"/>
      <c r="F127" s="598"/>
      <c r="G127" s="598"/>
      <c r="H127" s="575"/>
      <c r="I127" s="575"/>
      <c r="J127" s="575"/>
      <c r="K127" s="575"/>
      <c r="L127" s="575"/>
      <c r="M127" s="575"/>
      <c r="N127" s="575"/>
      <c r="O127" s="575"/>
      <c r="P127" s="575"/>
      <c r="Q127" s="575"/>
      <c r="R127" s="575"/>
      <c r="S127" s="575"/>
      <c r="T127" s="575"/>
      <c r="U127" s="575"/>
      <c r="V127" s="575"/>
      <c r="W127" s="575"/>
      <c r="X127" s="575"/>
      <c r="Y127" s="575"/>
      <c r="Z127" s="575"/>
      <c r="AA127" s="575"/>
      <c r="AB127" s="575"/>
      <c r="AC127" s="575"/>
      <c r="AD127" s="575"/>
      <c r="AE127" s="575"/>
      <c r="AF127" s="575"/>
      <c r="AG127" s="575"/>
      <c r="AH127" s="575"/>
      <c r="AI127" s="575"/>
      <c r="AJ127" s="575"/>
      <c r="AK127" s="575"/>
      <c r="AL127" s="575"/>
      <c r="AM127" s="575"/>
      <c r="AN127" s="575"/>
      <c r="AO127" s="575"/>
      <c r="AP127" s="575"/>
      <c r="AQ127" s="575"/>
      <c r="AR127" s="575"/>
      <c r="AS127" s="575"/>
      <c r="AT127" s="575"/>
      <c r="AU127" s="575"/>
      <c r="AV127" s="575"/>
      <c r="AW127" s="575"/>
      <c r="AX127" s="575"/>
      <c r="AY127" s="575"/>
      <c r="AZ127" s="575"/>
      <c r="BA127" s="575"/>
      <c r="BB127" s="575"/>
      <c r="BC127" s="575"/>
      <c r="BD127" s="575"/>
      <c r="BE127" s="575"/>
      <c r="BF127" s="575"/>
      <c r="BG127" s="575"/>
      <c r="BH127" s="575"/>
      <c r="BI127" s="575"/>
      <c r="BJ127" s="575"/>
      <c r="BK127" s="575"/>
      <c r="BL127" s="575"/>
      <c r="BM127" s="575"/>
      <c r="BN127" s="575"/>
      <c r="BO127" s="575"/>
      <c r="BP127" s="575"/>
      <c r="BQ127" s="575"/>
      <c r="BR127" s="575"/>
      <c r="BS127" s="575"/>
      <c r="BT127" s="575"/>
      <c r="BU127" s="575"/>
      <c r="BV127" s="575"/>
      <c r="BW127" s="575"/>
      <c r="BX127" s="575"/>
      <c r="BY127" s="575"/>
      <c r="BZ127" s="575"/>
      <c r="CA127" s="575"/>
      <c r="CB127" s="575"/>
      <c r="CC127" s="575"/>
      <c r="CD127" s="575"/>
      <c r="CE127" s="575"/>
      <c r="CF127" s="575"/>
      <c r="CG127" s="575"/>
      <c r="CH127" s="575"/>
      <c r="CI127" s="575"/>
      <c r="CJ127" s="575"/>
      <c r="CK127" s="575"/>
      <c r="CL127" s="575"/>
      <c r="CM127" s="575"/>
      <c r="CN127" s="575"/>
      <c r="CO127" s="575"/>
      <c r="CP127" s="575"/>
      <c r="CQ127" s="575"/>
      <c r="CR127" s="575"/>
      <c r="CS127" s="575"/>
      <c r="CT127" s="575"/>
      <c r="CU127" s="575"/>
      <c r="CV127" s="575"/>
      <c r="CW127" s="575"/>
      <c r="CX127" s="575"/>
      <c r="CY127" s="575"/>
      <c r="CZ127" s="575"/>
      <c r="DA127" s="575"/>
      <c r="DB127" s="575"/>
      <c r="DC127" s="575"/>
      <c r="DD127" s="575"/>
      <c r="DE127" s="575"/>
      <c r="DF127" s="575"/>
      <c r="DG127" s="575"/>
      <c r="DH127" s="575"/>
      <c r="DI127" s="575"/>
      <c r="DJ127" s="575"/>
      <c r="DK127" s="575"/>
      <c r="DL127" s="575"/>
      <c r="DM127" s="575"/>
      <c r="DN127" s="575"/>
      <c r="DO127" s="575"/>
      <c r="DP127" s="575"/>
      <c r="DQ127" s="575"/>
      <c r="DR127" s="575"/>
      <c r="DS127" s="575"/>
      <c r="DT127" s="575"/>
      <c r="DU127" s="575"/>
      <c r="DV127" s="575"/>
      <c r="DW127" s="575"/>
      <c r="DX127" s="575"/>
      <c r="DY127" s="575"/>
      <c r="DZ127" s="575"/>
      <c r="EA127" s="575"/>
      <c r="EB127" s="575"/>
      <c r="EC127" s="575"/>
      <c r="ED127" s="575"/>
      <c r="EE127" s="575"/>
      <c r="EF127" s="575"/>
      <c r="EG127" s="575"/>
      <c r="EH127" s="575"/>
      <c r="EI127" s="575"/>
      <c r="EJ127" s="575"/>
      <c r="EK127" s="575"/>
      <c r="EL127" s="575"/>
      <c r="EM127" s="575"/>
      <c r="EN127" s="575"/>
      <c r="EO127" s="575"/>
      <c r="EP127" s="575"/>
      <c r="EQ127" s="575"/>
      <c r="ER127" s="575"/>
      <c r="ES127" s="575"/>
      <c r="ET127" s="575"/>
      <c r="EU127" s="575"/>
      <c r="EV127" s="575"/>
      <c r="EW127" s="575"/>
      <c r="EX127" s="575"/>
      <c r="EY127" s="575"/>
      <c r="EZ127" s="575"/>
      <c r="FA127" s="575"/>
      <c r="FB127" s="575"/>
      <c r="FC127" s="575"/>
      <c r="FD127" s="575"/>
      <c r="FE127" s="575"/>
      <c r="FF127" s="575"/>
      <c r="FG127" s="575"/>
      <c r="FH127" s="575"/>
      <c r="FI127" s="575"/>
      <c r="FJ127" s="575"/>
      <c r="FK127" s="575"/>
      <c r="FL127" s="575"/>
      <c r="FM127" s="575"/>
      <c r="FN127" s="575"/>
      <c r="FO127" s="575"/>
      <c r="FP127" s="575"/>
      <c r="FQ127" s="575"/>
      <c r="FR127" s="575"/>
      <c r="FS127" s="575"/>
      <c r="FT127" s="575"/>
      <c r="FU127" s="575"/>
      <c r="FV127" s="575"/>
      <c r="FW127" s="575"/>
      <c r="FX127" s="575"/>
      <c r="FY127" s="575"/>
      <c r="FZ127" s="575"/>
      <c r="GA127" s="575"/>
      <c r="GB127" s="575"/>
      <c r="GC127" s="575"/>
      <c r="GD127" s="575"/>
      <c r="GE127" s="575"/>
      <c r="GF127" s="575"/>
      <c r="GG127" s="575"/>
      <c r="GH127" s="575"/>
      <c r="GI127" s="575"/>
      <c r="GJ127" s="575"/>
      <c r="GK127" s="575"/>
      <c r="GL127" s="575"/>
      <c r="GM127" s="575"/>
      <c r="GN127" s="575"/>
      <c r="GO127" s="575"/>
      <c r="GP127" s="575"/>
      <c r="GQ127" s="575"/>
      <c r="GR127" s="575"/>
      <c r="GS127" s="575"/>
      <c r="GT127" s="575"/>
      <c r="GU127" s="575"/>
      <c r="GV127" s="575"/>
      <c r="GW127" s="575"/>
      <c r="GX127" s="575"/>
      <c r="GY127" s="575"/>
      <c r="GZ127" s="575"/>
      <c r="HA127" s="575"/>
      <c r="HB127" s="575"/>
      <c r="HC127" s="575"/>
      <c r="HD127" s="575"/>
      <c r="HE127" s="575"/>
      <c r="HF127" s="575"/>
      <c r="HG127" s="575"/>
      <c r="HH127" s="575"/>
      <c r="HI127" s="575"/>
      <c r="HJ127" s="575"/>
      <c r="HK127" s="575"/>
      <c r="HL127" s="575"/>
      <c r="HM127" s="575"/>
      <c r="HN127" s="575"/>
      <c r="HO127" s="575"/>
      <c r="HP127" s="575"/>
      <c r="HQ127" s="575"/>
      <c r="HR127" s="575"/>
      <c r="HS127" s="575"/>
      <c r="HT127" s="575"/>
      <c r="HU127" s="575"/>
      <c r="HV127" s="575"/>
      <c r="HW127" s="575"/>
      <c r="HX127" s="575"/>
      <c r="HY127" s="575"/>
      <c r="HZ127" s="575"/>
      <c r="IA127" s="575"/>
      <c r="IB127" s="575"/>
      <c r="IC127" s="575"/>
      <c r="ID127" s="575"/>
      <c r="IE127" s="575"/>
      <c r="IF127" s="575"/>
      <c r="IG127" s="575"/>
      <c r="IH127" s="575"/>
      <c r="II127" s="575"/>
      <c r="IJ127" s="575"/>
      <c r="IK127" s="575"/>
      <c r="IL127" s="575"/>
      <c r="IM127" s="575"/>
      <c r="IN127" s="575"/>
      <c r="IO127" s="575"/>
      <c r="IP127" s="575"/>
      <c r="IQ127" s="575"/>
      <c r="IR127" s="575"/>
      <c r="IS127" s="575"/>
      <c r="IT127" s="575"/>
      <c r="IU127" s="575"/>
    </row>
    <row r="128" spans="1:255" s="597" customFormat="1">
      <c r="A128" s="596"/>
      <c r="B128" s="596"/>
      <c r="E128" s="575"/>
      <c r="F128" s="598"/>
      <c r="G128" s="598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575"/>
      <c r="AK128" s="575"/>
      <c r="AL128" s="575"/>
      <c r="AM128" s="575"/>
      <c r="AN128" s="575"/>
      <c r="AO128" s="575"/>
      <c r="AP128" s="575"/>
      <c r="AQ128" s="575"/>
      <c r="AR128" s="575"/>
      <c r="AS128" s="575"/>
      <c r="AT128" s="575"/>
      <c r="AU128" s="575"/>
      <c r="AV128" s="575"/>
      <c r="AW128" s="575"/>
      <c r="AX128" s="575"/>
      <c r="AY128" s="575"/>
      <c r="AZ128" s="575"/>
      <c r="BA128" s="575"/>
      <c r="BB128" s="575"/>
      <c r="BC128" s="575"/>
      <c r="BD128" s="575"/>
      <c r="BE128" s="575"/>
      <c r="BF128" s="575"/>
      <c r="BG128" s="575"/>
      <c r="BH128" s="575"/>
      <c r="BI128" s="575"/>
      <c r="BJ128" s="575"/>
      <c r="BK128" s="575"/>
      <c r="BL128" s="575"/>
      <c r="BM128" s="575"/>
      <c r="BN128" s="575"/>
      <c r="BO128" s="575"/>
      <c r="BP128" s="575"/>
      <c r="BQ128" s="575"/>
      <c r="BR128" s="575"/>
      <c r="BS128" s="575"/>
      <c r="BT128" s="575"/>
      <c r="BU128" s="575"/>
      <c r="BV128" s="575"/>
      <c r="BW128" s="575"/>
      <c r="BX128" s="575"/>
      <c r="BY128" s="575"/>
      <c r="BZ128" s="575"/>
      <c r="CA128" s="575"/>
      <c r="CB128" s="575"/>
      <c r="CC128" s="575"/>
      <c r="CD128" s="575"/>
      <c r="CE128" s="575"/>
      <c r="CF128" s="575"/>
      <c r="CG128" s="575"/>
      <c r="CH128" s="575"/>
      <c r="CI128" s="575"/>
      <c r="CJ128" s="575"/>
      <c r="CK128" s="575"/>
      <c r="CL128" s="575"/>
      <c r="CM128" s="575"/>
      <c r="CN128" s="575"/>
      <c r="CO128" s="575"/>
      <c r="CP128" s="575"/>
      <c r="CQ128" s="575"/>
      <c r="CR128" s="575"/>
      <c r="CS128" s="575"/>
      <c r="CT128" s="575"/>
      <c r="CU128" s="575"/>
      <c r="CV128" s="575"/>
      <c r="CW128" s="575"/>
      <c r="CX128" s="575"/>
      <c r="CY128" s="575"/>
      <c r="CZ128" s="575"/>
      <c r="DA128" s="575"/>
      <c r="DB128" s="575"/>
      <c r="DC128" s="575"/>
      <c r="DD128" s="575"/>
      <c r="DE128" s="575"/>
      <c r="DF128" s="575"/>
      <c r="DG128" s="575"/>
      <c r="DH128" s="575"/>
      <c r="DI128" s="575"/>
      <c r="DJ128" s="575"/>
      <c r="DK128" s="575"/>
      <c r="DL128" s="575"/>
      <c r="DM128" s="575"/>
      <c r="DN128" s="575"/>
      <c r="DO128" s="575"/>
      <c r="DP128" s="575"/>
      <c r="DQ128" s="575"/>
      <c r="DR128" s="575"/>
      <c r="DS128" s="575"/>
      <c r="DT128" s="575"/>
      <c r="DU128" s="575"/>
      <c r="DV128" s="575"/>
      <c r="DW128" s="575"/>
      <c r="DX128" s="575"/>
      <c r="DY128" s="575"/>
      <c r="DZ128" s="575"/>
      <c r="EA128" s="575"/>
      <c r="EB128" s="575"/>
      <c r="EC128" s="575"/>
      <c r="ED128" s="575"/>
      <c r="EE128" s="575"/>
      <c r="EF128" s="575"/>
      <c r="EG128" s="575"/>
      <c r="EH128" s="575"/>
      <c r="EI128" s="575"/>
      <c r="EJ128" s="575"/>
      <c r="EK128" s="575"/>
      <c r="EL128" s="575"/>
      <c r="EM128" s="575"/>
      <c r="EN128" s="575"/>
      <c r="EO128" s="575"/>
      <c r="EP128" s="575"/>
      <c r="EQ128" s="575"/>
      <c r="ER128" s="575"/>
      <c r="ES128" s="575"/>
      <c r="ET128" s="575"/>
      <c r="EU128" s="575"/>
      <c r="EV128" s="575"/>
      <c r="EW128" s="575"/>
      <c r="EX128" s="575"/>
      <c r="EY128" s="575"/>
      <c r="EZ128" s="575"/>
      <c r="FA128" s="575"/>
      <c r="FB128" s="575"/>
      <c r="FC128" s="575"/>
      <c r="FD128" s="575"/>
      <c r="FE128" s="575"/>
      <c r="FF128" s="575"/>
      <c r="FG128" s="575"/>
      <c r="FH128" s="575"/>
      <c r="FI128" s="575"/>
      <c r="FJ128" s="575"/>
      <c r="FK128" s="575"/>
      <c r="FL128" s="575"/>
      <c r="FM128" s="575"/>
      <c r="FN128" s="575"/>
      <c r="FO128" s="575"/>
      <c r="FP128" s="575"/>
      <c r="FQ128" s="575"/>
      <c r="FR128" s="575"/>
      <c r="FS128" s="575"/>
      <c r="FT128" s="575"/>
      <c r="FU128" s="575"/>
      <c r="FV128" s="575"/>
      <c r="FW128" s="575"/>
      <c r="FX128" s="575"/>
      <c r="FY128" s="575"/>
      <c r="FZ128" s="575"/>
      <c r="GA128" s="575"/>
      <c r="GB128" s="575"/>
      <c r="GC128" s="575"/>
      <c r="GD128" s="575"/>
      <c r="GE128" s="575"/>
      <c r="GF128" s="575"/>
      <c r="GG128" s="575"/>
      <c r="GH128" s="575"/>
      <c r="GI128" s="575"/>
      <c r="GJ128" s="575"/>
      <c r="GK128" s="575"/>
      <c r="GL128" s="575"/>
      <c r="GM128" s="575"/>
      <c r="GN128" s="575"/>
      <c r="GO128" s="575"/>
      <c r="GP128" s="575"/>
      <c r="GQ128" s="575"/>
      <c r="GR128" s="575"/>
      <c r="GS128" s="575"/>
      <c r="GT128" s="575"/>
      <c r="GU128" s="575"/>
      <c r="GV128" s="575"/>
      <c r="GW128" s="575"/>
      <c r="GX128" s="575"/>
      <c r="GY128" s="575"/>
      <c r="GZ128" s="575"/>
      <c r="HA128" s="575"/>
      <c r="HB128" s="575"/>
      <c r="HC128" s="575"/>
      <c r="HD128" s="575"/>
      <c r="HE128" s="575"/>
      <c r="HF128" s="575"/>
      <c r="HG128" s="575"/>
      <c r="HH128" s="575"/>
      <c r="HI128" s="575"/>
      <c r="HJ128" s="575"/>
      <c r="HK128" s="575"/>
      <c r="HL128" s="575"/>
      <c r="HM128" s="575"/>
      <c r="HN128" s="575"/>
      <c r="HO128" s="575"/>
      <c r="HP128" s="575"/>
      <c r="HQ128" s="575"/>
      <c r="HR128" s="575"/>
      <c r="HS128" s="575"/>
      <c r="HT128" s="575"/>
      <c r="HU128" s="575"/>
      <c r="HV128" s="575"/>
      <c r="HW128" s="575"/>
      <c r="HX128" s="575"/>
      <c r="HY128" s="575"/>
      <c r="HZ128" s="575"/>
      <c r="IA128" s="575"/>
      <c r="IB128" s="575"/>
      <c r="IC128" s="575"/>
      <c r="ID128" s="575"/>
      <c r="IE128" s="575"/>
      <c r="IF128" s="575"/>
      <c r="IG128" s="575"/>
      <c r="IH128" s="575"/>
      <c r="II128" s="575"/>
      <c r="IJ128" s="575"/>
      <c r="IK128" s="575"/>
      <c r="IL128" s="575"/>
      <c r="IM128" s="575"/>
      <c r="IN128" s="575"/>
      <c r="IO128" s="575"/>
      <c r="IP128" s="575"/>
      <c r="IQ128" s="575"/>
      <c r="IR128" s="575"/>
      <c r="IS128" s="575"/>
      <c r="IT128" s="575"/>
      <c r="IU128" s="575"/>
    </row>
    <row r="129" spans="1:255" s="597" customFormat="1">
      <c r="A129" s="596"/>
      <c r="B129" s="596"/>
      <c r="E129" s="575"/>
      <c r="F129" s="598"/>
      <c r="G129" s="598"/>
      <c r="H129" s="575"/>
      <c r="I129" s="575"/>
      <c r="J129" s="575"/>
      <c r="K129" s="575"/>
      <c r="L129" s="575"/>
      <c r="M129" s="575"/>
      <c r="N129" s="575"/>
      <c r="O129" s="575"/>
      <c r="P129" s="575"/>
      <c r="Q129" s="575"/>
      <c r="R129" s="575"/>
      <c r="S129" s="575"/>
      <c r="T129" s="575"/>
      <c r="U129" s="575"/>
      <c r="V129" s="575"/>
      <c r="W129" s="575"/>
      <c r="X129" s="575"/>
      <c r="Y129" s="575"/>
      <c r="Z129" s="575"/>
      <c r="AA129" s="575"/>
      <c r="AB129" s="575"/>
      <c r="AC129" s="575"/>
      <c r="AD129" s="575"/>
      <c r="AE129" s="575"/>
      <c r="AF129" s="575"/>
      <c r="AG129" s="575"/>
      <c r="AH129" s="575"/>
      <c r="AI129" s="575"/>
      <c r="AJ129" s="575"/>
      <c r="AK129" s="575"/>
      <c r="AL129" s="575"/>
      <c r="AM129" s="575"/>
      <c r="AN129" s="575"/>
      <c r="AO129" s="575"/>
      <c r="AP129" s="575"/>
      <c r="AQ129" s="575"/>
      <c r="AR129" s="575"/>
      <c r="AS129" s="575"/>
      <c r="AT129" s="575"/>
      <c r="AU129" s="575"/>
      <c r="AV129" s="575"/>
      <c r="AW129" s="575"/>
      <c r="AX129" s="575"/>
      <c r="AY129" s="575"/>
      <c r="AZ129" s="575"/>
      <c r="BA129" s="575"/>
      <c r="BB129" s="575"/>
      <c r="BC129" s="575"/>
      <c r="BD129" s="575"/>
      <c r="BE129" s="575"/>
      <c r="BF129" s="575"/>
      <c r="BG129" s="575"/>
      <c r="BH129" s="575"/>
      <c r="BI129" s="575"/>
      <c r="BJ129" s="575"/>
      <c r="BK129" s="575"/>
      <c r="BL129" s="575"/>
      <c r="BM129" s="575"/>
      <c r="BN129" s="575"/>
      <c r="BO129" s="575"/>
      <c r="BP129" s="575"/>
      <c r="BQ129" s="575"/>
      <c r="BR129" s="575"/>
      <c r="BS129" s="575"/>
      <c r="BT129" s="575"/>
      <c r="BU129" s="575"/>
      <c r="BV129" s="575"/>
      <c r="BW129" s="575"/>
      <c r="BX129" s="575"/>
      <c r="BY129" s="575"/>
      <c r="BZ129" s="575"/>
      <c r="CA129" s="575"/>
      <c r="CB129" s="575"/>
      <c r="CC129" s="575"/>
      <c r="CD129" s="575"/>
      <c r="CE129" s="575"/>
      <c r="CF129" s="575"/>
      <c r="CG129" s="575"/>
      <c r="CH129" s="575"/>
      <c r="CI129" s="575"/>
      <c r="CJ129" s="575"/>
      <c r="CK129" s="575"/>
      <c r="CL129" s="575"/>
      <c r="CM129" s="575"/>
      <c r="CN129" s="575"/>
      <c r="CO129" s="575"/>
      <c r="CP129" s="575"/>
      <c r="CQ129" s="575"/>
      <c r="CR129" s="575"/>
      <c r="CS129" s="575"/>
      <c r="CT129" s="575"/>
      <c r="CU129" s="575"/>
      <c r="CV129" s="575"/>
      <c r="CW129" s="575"/>
      <c r="CX129" s="575"/>
      <c r="CY129" s="575"/>
      <c r="CZ129" s="575"/>
      <c r="DA129" s="575"/>
      <c r="DB129" s="575"/>
      <c r="DC129" s="575"/>
      <c r="DD129" s="575"/>
      <c r="DE129" s="575"/>
      <c r="DF129" s="575"/>
      <c r="DG129" s="575"/>
      <c r="DH129" s="575"/>
      <c r="DI129" s="575"/>
      <c r="DJ129" s="575"/>
      <c r="DK129" s="575"/>
      <c r="DL129" s="575"/>
      <c r="DM129" s="575"/>
      <c r="DN129" s="575"/>
      <c r="DO129" s="575"/>
      <c r="DP129" s="575"/>
      <c r="DQ129" s="575"/>
      <c r="DR129" s="575"/>
      <c r="DS129" s="575"/>
      <c r="DT129" s="575"/>
      <c r="DU129" s="575"/>
      <c r="DV129" s="575"/>
      <c r="DW129" s="575"/>
      <c r="DX129" s="575"/>
      <c r="DY129" s="575"/>
      <c r="DZ129" s="575"/>
      <c r="EA129" s="575"/>
      <c r="EB129" s="575"/>
      <c r="EC129" s="575"/>
      <c r="ED129" s="575"/>
      <c r="EE129" s="575"/>
      <c r="EF129" s="575"/>
      <c r="EG129" s="575"/>
      <c r="EH129" s="575"/>
      <c r="EI129" s="575"/>
      <c r="EJ129" s="575"/>
      <c r="EK129" s="575"/>
      <c r="EL129" s="575"/>
      <c r="EM129" s="575"/>
      <c r="EN129" s="575"/>
      <c r="EO129" s="575"/>
      <c r="EP129" s="575"/>
      <c r="EQ129" s="575"/>
      <c r="ER129" s="575"/>
      <c r="ES129" s="575"/>
      <c r="ET129" s="575"/>
      <c r="EU129" s="575"/>
      <c r="EV129" s="575"/>
      <c r="EW129" s="575"/>
      <c r="EX129" s="575"/>
      <c r="EY129" s="575"/>
      <c r="EZ129" s="575"/>
      <c r="FA129" s="575"/>
      <c r="FB129" s="575"/>
      <c r="FC129" s="575"/>
      <c r="FD129" s="575"/>
      <c r="FE129" s="575"/>
      <c r="FF129" s="575"/>
      <c r="FG129" s="575"/>
      <c r="FH129" s="575"/>
      <c r="FI129" s="575"/>
      <c r="FJ129" s="575"/>
      <c r="FK129" s="575"/>
      <c r="FL129" s="575"/>
      <c r="FM129" s="575"/>
      <c r="FN129" s="575"/>
      <c r="FO129" s="575"/>
      <c r="FP129" s="575"/>
      <c r="FQ129" s="575"/>
      <c r="FR129" s="575"/>
      <c r="FS129" s="575"/>
      <c r="FT129" s="575"/>
      <c r="FU129" s="575"/>
      <c r="FV129" s="575"/>
      <c r="FW129" s="575"/>
      <c r="FX129" s="575"/>
      <c r="FY129" s="575"/>
      <c r="FZ129" s="575"/>
      <c r="GA129" s="575"/>
      <c r="GB129" s="575"/>
      <c r="GC129" s="575"/>
      <c r="GD129" s="575"/>
      <c r="GE129" s="575"/>
      <c r="GF129" s="575"/>
      <c r="GG129" s="575"/>
      <c r="GH129" s="575"/>
      <c r="GI129" s="575"/>
      <c r="GJ129" s="575"/>
      <c r="GK129" s="575"/>
      <c r="GL129" s="575"/>
      <c r="GM129" s="575"/>
      <c r="GN129" s="575"/>
      <c r="GO129" s="575"/>
      <c r="GP129" s="575"/>
      <c r="GQ129" s="575"/>
      <c r="GR129" s="575"/>
      <c r="GS129" s="575"/>
      <c r="GT129" s="575"/>
      <c r="GU129" s="575"/>
      <c r="GV129" s="575"/>
      <c r="GW129" s="575"/>
      <c r="GX129" s="575"/>
      <c r="GY129" s="575"/>
      <c r="GZ129" s="575"/>
      <c r="HA129" s="575"/>
      <c r="HB129" s="575"/>
      <c r="HC129" s="575"/>
      <c r="HD129" s="575"/>
      <c r="HE129" s="575"/>
      <c r="HF129" s="575"/>
      <c r="HG129" s="575"/>
      <c r="HH129" s="575"/>
      <c r="HI129" s="575"/>
      <c r="HJ129" s="575"/>
      <c r="HK129" s="575"/>
      <c r="HL129" s="575"/>
      <c r="HM129" s="575"/>
      <c r="HN129" s="575"/>
      <c r="HO129" s="575"/>
      <c r="HP129" s="575"/>
      <c r="HQ129" s="575"/>
      <c r="HR129" s="575"/>
      <c r="HS129" s="575"/>
      <c r="HT129" s="575"/>
      <c r="HU129" s="575"/>
      <c r="HV129" s="575"/>
      <c r="HW129" s="575"/>
      <c r="HX129" s="575"/>
      <c r="HY129" s="575"/>
      <c r="HZ129" s="575"/>
      <c r="IA129" s="575"/>
      <c r="IB129" s="575"/>
      <c r="IC129" s="575"/>
      <c r="ID129" s="575"/>
      <c r="IE129" s="575"/>
      <c r="IF129" s="575"/>
      <c r="IG129" s="575"/>
      <c r="IH129" s="575"/>
      <c r="II129" s="575"/>
      <c r="IJ129" s="575"/>
      <c r="IK129" s="575"/>
      <c r="IL129" s="575"/>
      <c r="IM129" s="575"/>
      <c r="IN129" s="575"/>
      <c r="IO129" s="575"/>
      <c r="IP129" s="575"/>
      <c r="IQ129" s="575"/>
      <c r="IR129" s="575"/>
      <c r="IS129" s="575"/>
      <c r="IT129" s="575"/>
      <c r="IU129" s="575"/>
    </row>
    <row r="130" spans="1:255" s="597" customFormat="1">
      <c r="A130" s="596"/>
      <c r="B130" s="596"/>
      <c r="E130" s="575"/>
      <c r="F130" s="598"/>
      <c r="G130" s="598"/>
      <c r="H130" s="575"/>
      <c r="I130" s="575"/>
      <c r="J130" s="575"/>
      <c r="K130" s="575"/>
      <c r="L130" s="575"/>
      <c r="M130" s="575"/>
      <c r="N130" s="575"/>
      <c r="O130" s="575"/>
      <c r="P130" s="575"/>
      <c r="Q130" s="575"/>
      <c r="R130" s="575"/>
      <c r="S130" s="575"/>
      <c r="T130" s="575"/>
      <c r="U130" s="575"/>
      <c r="V130" s="575"/>
      <c r="W130" s="575"/>
      <c r="X130" s="575"/>
      <c r="Y130" s="575"/>
      <c r="Z130" s="575"/>
      <c r="AA130" s="575"/>
      <c r="AB130" s="575"/>
      <c r="AC130" s="575"/>
      <c r="AD130" s="575"/>
      <c r="AE130" s="575"/>
      <c r="AF130" s="575"/>
      <c r="AG130" s="575"/>
      <c r="AH130" s="575"/>
      <c r="AI130" s="575"/>
      <c r="AJ130" s="575"/>
      <c r="AK130" s="575"/>
      <c r="AL130" s="575"/>
      <c r="AM130" s="575"/>
      <c r="AN130" s="575"/>
      <c r="AO130" s="575"/>
      <c r="AP130" s="575"/>
      <c r="AQ130" s="575"/>
      <c r="AR130" s="575"/>
      <c r="AS130" s="575"/>
      <c r="AT130" s="575"/>
      <c r="AU130" s="575"/>
      <c r="AV130" s="575"/>
      <c r="AW130" s="575"/>
      <c r="AX130" s="575"/>
      <c r="AY130" s="575"/>
      <c r="AZ130" s="575"/>
      <c r="BA130" s="575"/>
      <c r="BB130" s="575"/>
      <c r="BC130" s="575"/>
      <c r="BD130" s="575"/>
      <c r="BE130" s="575"/>
      <c r="BF130" s="575"/>
      <c r="BG130" s="575"/>
      <c r="BH130" s="575"/>
      <c r="BI130" s="575"/>
      <c r="BJ130" s="575"/>
      <c r="BK130" s="575"/>
      <c r="BL130" s="575"/>
      <c r="BM130" s="575"/>
      <c r="BN130" s="575"/>
      <c r="BO130" s="575"/>
      <c r="BP130" s="575"/>
      <c r="BQ130" s="575"/>
      <c r="BR130" s="575"/>
      <c r="BS130" s="575"/>
      <c r="BT130" s="575"/>
      <c r="BU130" s="575"/>
      <c r="BV130" s="575"/>
      <c r="BW130" s="575"/>
      <c r="BX130" s="575"/>
      <c r="BY130" s="575"/>
      <c r="BZ130" s="575"/>
      <c r="CA130" s="575"/>
      <c r="CB130" s="575"/>
      <c r="CC130" s="575"/>
      <c r="CD130" s="575"/>
      <c r="CE130" s="575"/>
      <c r="CF130" s="575"/>
      <c r="CG130" s="575"/>
      <c r="CH130" s="575"/>
      <c r="CI130" s="575"/>
      <c r="CJ130" s="575"/>
      <c r="CK130" s="575"/>
      <c r="CL130" s="575"/>
      <c r="CM130" s="575"/>
      <c r="CN130" s="575"/>
      <c r="CO130" s="575"/>
      <c r="CP130" s="575"/>
      <c r="CQ130" s="575"/>
      <c r="CR130" s="575"/>
      <c r="CS130" s="575"/>
      <c r="CT130" s="575"/>
      <c r="CU130" s="575"/>
      <c r="CV130" s="575"/>
      <c r="CW130" s="575"/>
      <c r="CX130" s="575"/>
      <c r="CY130" s="575"/>
      <c r="CZ130" s="575"/>
      <c r="DA130" s="575"/>
      <c r="DB130" s="575"/>
      <c r="DC130" s="575"/>
      <c r="DD130" s="575"/>
      <c r="DE130" s="575"/>
      <c r="DF130" s="575"/>
      <c r="DG130" s="575"/>
      <c r="DH130" s="575"/>
      <c r="DI130" s="575"/>
      <c r="DJ130" s="575"/>
      <c r="DK130" s="575"/>
      <c r="DL130" s="575"/>
      <c r="DM130" s="575"/>
      <c r="DN130" s="575"/>
      <c r="DO130" s="575"/>
      <c r="DP130" s="575"/>
      <c r="DQ130" s="575"/>
      <c r="DR130" s="575"/>
      <c r="DS130" s="575"/>
      <c r="DT130" s="575"/>
      <c r="DU130" s="575"/>
      <c r="DV130" s="575"/>
      <c r="DW130" s="575"/>
      <c r="DX130" s="575"/>
      <c r="DY130" s="575"/>
      <c r="DZ130" s="575"/>
      <c r="EA130" s="575"/>
      <c r="EB130" s="575"/>
      <c r="EC130" s="575"/>
      <c r="ED130" s="575"/>
      <c r="EE130" s="575"/>
      <c r="EF130" s="575"/>
      <c r="EG130" s="575"/>
      <c r="EH130" s="575"/>
      <c r="EI130" s="575"/>
      <c r="EJ130" s="575"/>
      <c r="EK130" s="575"/>
      <c r="EL130" s="575"/>
      <c r="EM130" s="575"/>
      <c r="EN130" s="575"/>
      <c r="EO130" s="575"/>
      <c r="EP130" s="575"/>
      <c r="EQ130" s="575"/>
      <c r="ER130" s="575"/>
      <c r="ES130" s="575"/>
      <c r="ET130" s="575"/>
      <c r="EU130" s="575"/>
      <c r="EV130" s="575"/>
      <c r="EW130" s="575"/>
      <c r="EX130" s="575"/>
      <c r="EY130" s="575"/>
      <c r="EZ130" s="575"/>
      <c r="FA130" s="575"/>
      <c r="FB130" s="575"/>
      <c r="FC130" s="575"/>
      <c r="FD130" s="575"/>
      <c r="FE130" s="575"/>
      <c r="FF130" s="575"/>
      <c r="FG130" s="575"/>
      <c r="FH130" s="575"/>
      <c r="FI130" s="575"/>
      <c r="FJ130" s="575"/>
      <c r="FK130" s="575"/>
      <c r="FL130" s="575"/>
      <c r="FM130" s="575"/>
      <c r="FN130" s="575"/>
      <c r="FO130" s="575"/>
      <c r="FP130" s="575"/>
      <c r="FQ130" s="575"/>
      <c r="FR130" s="575"/>
      <c r="FS130" s="575"/>
      <c r="FT130" s="575"/>
      <c r="FU130" s="575"/>
      <c r="FV130" s="575"/>
      <c r="FW130" s="575"/>
      <c r="FX130" s="575"/>
      <c r="FY130" s="575"/>
      <c r="FZ130" s="575"/>
      <c r="GA130" s="575"/>
      <c r="GB130" s="575"/>
      <c r="GC130" s="575"/>
      <c r="GD130" s="575"/>
      <c r="GE130" s="575"/>
      <c r="GF130" s="575"/>
      <c r="GG130" s="575"/>
      <c r="GH130" s="575"/>
      <c r="GI130" s="575"/>
      <c r="GJ130" s="575"/>
      <c r="GK130" s="575"/>
      <c r="GL130" s="575"/>
      <c r="GM130" s="575"/>
      <c r="GN130" s="575"/>
      <c r="GO130" s="575"/>
      <c r="GP130" s="575"/>
      <c r="GQ130" s="575"/>
      <c r="GR130" s="575"/>
      <c r="GS130" s="575"/>
      <c r="GT130" s="575"/>
      <c r="GU130" s="575"/>
      <c r="GV130" s="575"/>
      <c r="GW130" s="575"/>
      <c r="GX130" s="575"/>
      <c r="GY130" s="575"/>
      <c r="GZ130" s="575"/>
      <c r="HA130" s="575"/>
      <c r="HB130" s="575"/>
      <c r="HC130" s="575"/>
      <c r="HD130" s="575"/>
      <c r="HE130" s="575"/>
      <c r="HF130" s="575"/>
      <c r="HG130" s="575"/>
      <c r="HH130" s="575"/>
      <c r="HI130" s="575"/>
      <c r="HJ130" s="575"/>
      <c r="HK130" s="575"/>
      <c r="HL130" s="575"/>
      <c r="HM130" s="575"/>
      <c r="HN130" s="575"/>
      <c r="HO130" s="575"/>
      <c r="HP130" s="575"/>
      <c r="HQ130" s="575"/>
      <c r="HR130" s="575"/>
      <c r="HS130" s="575"/>
      <c r="HT130" s="575"/>
      <c r="HU130" s="575"/>
      <c r="HV130" s="575"/>
      <c r="HW130" s="575"/>
      <c r="HX130" s="575"/>
      <c r="HY130" s="575"/>
      <c r="HZ130" s="575"/>
      <c r="IA130" s="575"/>
      <c r="IB130" s="575"/>
      <c r="IC130" s="575"/>
      <c r="ID130" s="575"/>
      <c r="IE130" s="575"/>
      <c r="IF130" s="575"/>
      <c r="IG130" s="575"/>
      <c r="IH130" s="575"/>
      <c r="II130" s="575"/>
      <c r="IJ130" s="575"/>
      <c r="IK130" s="575"/>
      <c r="IL130" s="575"/>
      <c r="IM130" s="575"/>
      <c r="IN130" s="575"/>
      <c r="IO130" s="575"/>
      <c r="IP130" s="575"/>
      <c r="IQ130" s="575"/>
      <c r="IR130" s="575"/>
      <c r="IS130" s="575"/>
      <c r="IT130" s="575"/>
      <c r="IU130" s="575"/>
    </row>
    <row r="131" spans="1:255" s="597" customFormat="1">
      <c r="A131" s="596"/>
      <c r="B131" s="596"/>
      <c r="E131" s="575"/>
      <c r="F131" s="598"/>
      <c r="G131" s="598"/>
      <c r="H131" s="575"/>
      <c r="I131" s="575"/>
      <c r="J131" s="575"/>
      <c r="K131" s="575"/>
      <c r="L131" s="575"/>
      <c r="M131" s="575"/>
      <c r="N131" s="575"/>
      <c r="O131" s="575"/>
      <c r="P131" s="575"/>
      <c r="Q131" s="575"/>
      <c r="R131" s="575"/>
      <c r="S131" s="575"/>
      <c r="T131" s="575"/>
      <c r="U131" s="575"/>
      <c r="V131" s="575"/>
      <c r="W131" s="575"/>
      <c r="X131" s="575"/>
      <c r="Y131" s="575"/>
      <c r="Z131" s="575"/>
      <c r="AA131" s="575"/>
      <c r="AB131" s="575"/>
      <c r="AC131" s="575"/>
      <c r="AD131" s="575"/>
      <c r="AE131" s="575"/>
      <c r="AF131" s="575"/>
      <c r="AG131" s="575"/>
      <c r="AH131" s="575"/>
      <c r="AI131" s="575"/>
      <c r="AJ131" s="575"/>
      <c r="AK131" s="575"/>
      <c r="AL131" s="575"/>
      <c r="AM131" s="575"/>
      <c r="AN131" s="575"/>
      <c r="AO131" s="575"/>
      <c r="AP131" s="575"/>
      <c r="AQ131" s="575"/>
      <c r="AR131" s="575"/>
      <c r="AS131" s="575"/>
      <c r="AT131" s="575"/>
      <c r="AU131" s="575"/>
      <c r="AV131" s="575"/>
      <c r="AW131" s="575"/>
      <c r="AX131" s="575"/>
      <c r="AY131" s="575"/>
      <c r="AZ131" s="575"/>
      <c r="BA131" s="575"/>
      <c r="BB131" s="575"/>
      <c r="BC131" s="575"/>
      <c r="BD131" s="575"/>
      <c r="BE131" s="575"/>
      <c r="BF131" s="575"/>
      <c r="BG131" s="575"/>
      <c r="BH131" s="575"/>
      <c r="BI131" s="575"/>
      <c r="BJ131" s="575"/>
      <c r="BK131" s="575"/>
      <c r="BL131" s="575"/>
      <c r="BM131" s="575"/>
      <c r="BN131" s="575"/>
      <c r="BO131" s="575"/>
      <c r="BP131" s="575"/>
      <c r="BQ131" s="575"/>
      <c r="BR131" s="575"/>
      <c r="BS131" s="575"/>
      <c r="BT131" s="575"/>
      <c r="BU131" s="575"/>
      <c r="BV131" s="575"/>
      <c r="BW131" s="575"/>
      <c r="BX131" s="575"/>
      <c r="BY131" s="575"/>
      <c r="BZ131" s="575"/>
      <c r="CA131" s="575"/>
      <c r="CB131" s="575"/>
      <c r="CC131" s="575"/>
      <c r="CD131" s="575"/>
      <c r="CE131" s="575"/>
      <c r="CF131" s="575"/>
      <c r="CG131" s="575"/>
      <c r="CH131" s="575"/>
      <c r="CI131" s="575"/>
      <c r="CJ131" s="575"/>
      <c r="CK131" s="575"/>
      <c r="CL131" s="575"/>
      <c r="CM131" s="575"/>
      <c r="CN131" s="575"/>
      <c r="CO131" s="575"/>
      <c r="CP131" s="575"/>
      <c r="CQ131" s="575"/>
      <c r="CR131" s="575"/>
      <c r="CS131" s="575"/>
      <c r="CT131" s="575"/>
      <c r="CU131" s="575"/>
      <c r="CV131" s="575"/>
      <c r="CW131" s="575"/>
      <c r="CX131" s="575"/>
      <c r="CY131" s="575"/>
      <c r="CZ131" s="575"/>
      <c r="DA131" s="575"/>
      <c r="DB131" s="575"/>
      <c r="DC131" s="575"/>
      <c r="DD131" s="575"/>
      <c r="DE131" s="575"/>
      <c r="DF131" s="575"/>
      <c r="DG131" s="575"/>
      <c r="DH131" s="575"/>
      <c r="DI131" s="575"/>
      <c r="DJ131" s="575"/>
      <c r="DK131" s="575"/>
      <c r="DL131" s="575"/>
      <c r="DM131" s="575"/>
      <c r="DN131" s="575"/>
      <c r="DO131" s="575"/>
      <c r="DP131" s="575"/>
      <c r="DQ131" s="575"/>
      <c r="DR131" s="575"/>
      <c r="DS131" s="575"/>
      <c r="DT131" s="575"/>
      <c r="DU131" s="575"/>
      <c r="DV131" s="575"/>
      <c r="DW131" s="575"/>
      <c r="DX131" s="575"/>
      <c r="DY131" s="575"/>
      <c r="DZ131" s="575"/>
      <c r="EA131" s="575"/>
      <c r="EB131" s="575"/>
      <c r="EC131" s="575"/>
      <c r="ED131" s="575"/>
      <c r="EE131" s="575"/>
      <c r="EF131" s="575"/>
      <c r="EG131" s="575"/>
      <c r="EH131" s="575"/>
      <c r="EI131" s="575"/>
      <c r="EJ131" s="575"/>
      <c r="EK131" s="575"/>
      <c r="EL131" s="575"/>
      <c r="EM131" s="575"/>
      <c r="EN131" s="575"/>
      <c r="EO131" s="575"/>
      <c r="EP131" s="575"/>
      <c r="EQ131" s="575"/>
      <c r="ER131" s="575"/>
      <c r="ES131" s="575"/>
      <c r="ET131" s="575"/>
      <c r="EU131" s="575"/>
      <c r="EV131" s="575"/>
      <c r="EW131" s="575"/>
      <c r="EX131" s="575"/>
      <c r="EY131" s="575"/>
      <c r="EZ131" s="575"/>
      <c r="FA131" s="575"/>
      <c r="FB131" s="575"/>
      <c r="FC131" s="575"/>
      <c r="FD131" s="575"/>
      <c r="FE131" s="575"/>
      <c r="FF131" s="575"/>
      <c r="FG131" s="575"/>
      <c r="FH131" s="575"/>
      <c r="FI131" s="575"/>
      <c r="FJ131" s="575"/>
      <c r="FK131" s="575"/>
      <c r="FL131" s="575"/>
      <c r="FM131" s="575"/>
      <c r="FN131" s="575"/>
      <c r="FO131" s="575"/>
      <c r="FP131" s="575"/>
      <c r="FQ131" s="575"/>
      <c r="FR131" s="575"/>
      <c r="FS131" s="575"/>
      <c r="FT131" s="575"/>
      <c r="FU131" s="575"/>
      <c r="FV131" s="575"/>
      <c r="FW131" s="575"/>
      <c r="FX131" s="575"/>
      <c r="FY131" s="575"/>
      <c r="FZ131" s="575"/>
      <c r="GA131" s="575"/>
      <c r="GB131" s="575"/>
      <c r="GC131" s="575"/>
      <c r="GD131" s="575"/>
      <c r="GE131" s="575"/>
      <c r="GF131" s="575"/>
      <c r="GG131" s="575"/>
      <c r="GH131" s="575"/>
      <c r="GI131" s="575"/>
      <c r="GJ131" s="575"/>
      <c r="GK131" s="575"/>
      <c r="GL131" s="575"/>
      <c r="GM131" s="575"/>
      <c r="GN131" s="575"/>
      <c r="GO131" s="575"/>
      <c r="GP131" s="575"/>
      <c r="GQ131" s="575"/>
      <c r="GR131" s="575"/>
      <c r="GS131" s="575"/>
      <c r="GT131" s="575"/>
      <c r="GU131" s="575"/>
      <c r="GV131" s="575"/>
      <c r="GW131" s="575"/>
      <c r="GX131" s="575"/>
      <c r="GY131" s="575"/>
      <c r="GZ131" s="575"/>
      <c r="HA131" s="575"/>
      <c r="HB131" s="575"/>
      <c r="HC131" s="575"/>
      <c r="HD131" s="575"/>
      <c r="HE131" s="575"/>
      <c r="HF131" s="575"/>
      <c r="HG131" s="575"/>
      <c r="HH131" s="575"/>
      <c r="HI131" s="575"/>
      <c r="HJ131" s="575"/>
      <c r="HK131" s="575"/>
      <c r="HL131" s="575"/>
      <c r="HM131" s="575"/>
      <c r="HN131" s="575"/>
      <c r="HO131" s="575"/>
      <c r="HP131" s="575"/>
      <c r="HQ131" s="575"/>
      <c r="HR131" s="575"/>
      <c r="HS131" s="575"/>
      <c r="HT131" s="575"/>
      <c r="HU131" s="575"/>
      <c r="HV131" s="575"/>
      <c r="HW131" s="575"/>
      <c r="HX131" s="575"/>
      <c r="HY131" s="575"/>
      <c r="HZ131" s="575"/>
      <c r="IA131" s="575"/>
      <c r="IB131" s="575"/>
      <c r="IC131" s="575"/>
      <c r="ID131" s="575"/>
      <c r="IE131" s="575"/>
      <c r="IF131" s="575"/>
      <c r="IG131" s="575"/>
      <c r="IH131" s="575"/>
      <c r="II131" s="575"/>
      <c r="IJ131" s="575"/>
      <c r="IK131" s="575"/>
      <c r="IL131" s="575"/>
      <c r="IM131" s="575"/>
      <c r="IN131" s="575"/>
      <c r="IO131" s="575"/>
      <c r="IP131" s="575"/>
      <c r="IQ131" s="575"/>
      <c r="IR131" s="575"/>
      <c r="IS131" s="575"/>
      <c r="IT131" s="575"/>
      <c r="IU131" s="575"/>
    </row>
    <row r="132" spans="1:255" s="597" customFormat="1">
      <c r="A132" s="596"/>
      <c r="B132" s="596"/>
      <c r="E132" s="575"/>
      <c r="F132" s="598"/>
      <c r="G132" s="598"/>
      <c r="H132" s="575"/>
      <c r="I132" s="575"/>
      <c r="J132" s="575"/>
      <c r="K132" s="575"/>
      <c r="L132" s="575"/>
      <c r="M132" s="575"/>
      <c r="N132" s="575"/>
      <c r="O132" s="575"/>
      <c r="P132" s="575"/>
      <c r="Q132" s="575"/>
      <c r="R132" s="575"/>
      <c r="S132" s="575"/>
      <c r="T132" s="575"/>
      <c r="U132" s="575"/>
      <c r="V132" s="575"/>
      <c r="W132" s="575"/>
      <c r="X132" s="575"/>
      <c r="Y132" s="575"/>
      <c r="Z132" s="575"/>
      <c r="AA132" s="575"/>
      <c r="AB132" s="575"/>
      <c r="AC132" s="575"/>
      <c r="AD132" s="575"/>
      <c r="AE132" s="575"/>
      <c r="AF132" s="575"/>
      <c r="AG132" s="575"/>
      <c r="AH132" s="575"/>
      <c r="AI132" s="575"/>
      <c r="AJ132" s="575"/>
      <c r="AK132" s="575"/>
      <c r="AL132" s="575"/>
      <c r="AM132" s="575"/>
      <c r="AN132" s="575"/>
      <c r="AO132" s="575"/>
      <c r="AP132" s="575"/>
      <c r="AQ132" s="575"/>
      <c r="AR132" s="575"/>
      <c r="AS132" s="575"/>
      <c r="AT132" s="575"/>
      <c r="AU132" s="575"/>
      <c r="AV132" s="575"/>
      <c r="AW132" s="575"/>
      <c r="AX132" s="575"/>
      <c r="AY132" s="575"/>
      <c r="AZ132" s="575"/>
      <c r="BA132" s="575"/>
      <c r="BB132" s="575"/>
      <c r="BC132" s="575"/>
      <c r="BD132" s="575"/>
      <c r="BE132" s="575"/>
      <c r="BF132" s="575"/>
      <c r="BG132" s="575"/>
      <c r="BH132" s="575"/>
      <c r="BI132" s="575"/>
      <c r="BJ132" s="575"/>
      <c r="BK132" s="575"/>
      <c r="BL132" s="575"/>
      <c r="BM132" s="575"/>
      <c r="BN132" s="575"/>
      <c r="BO132" s="575"/>
      <c r="BP132" s="575"/>
      <c r="BQ132" s="575"/>
      <c r="BR132" s="575"/>
      <c r="BS132" s="575"/>
      <c r="BT132" s="575"/>
      <c r="BU132" s="575"/>
      <c r="BV132" s="575"/>
      <c r="BW132" s="575"/>
      <c r="BX132" s="575"/>
      <c r="BY132" s="575"/>
      <c r="BZ132" s="575"/>
      <c r="CA132" s="575"/>
      <c r="CB132" s="575"/>
      <c r="CC132" s="575"/>
      <c r="CD132" s="575"/>
      <c r="CE132" s="575"/>
      <c r="CF132" s="575"/>
      <c r="CG132" s="575"/>
      <c r="CH132" s="575"/>
      <c r="CI132" s="575"/>
      <c r="CJ132" s="575"/>
      <c r="CK132" s="575"/>
      <c r="CL132" s="575"/>
      <c r="CM132" s="575"/>
      <c r="CN132" s="575"/>
      <c r="CO132" s="575"/>
      <c r="CP132" s="575"/>
      <c r="CQ132" s="575"/>
      <c r="CR132" s="575"/>
      <c r="CS132" s="575"/>
      <c r="CT132" s="575"/>
      <c r="CU132" s="575"/>
      <c r="CV132" s="575"/>
      <c r="CW132" s="575"/>
      <c r="CX132" s="575"/>
      <c r="CY132" s="575"/>
      <c r="CZ132" s="575"/>
      <c r="DA132" s="575"/>
      <c r="DB132" s="575"/>
      <c r="DC132" s="575"/>
      <c r="DD132" s="575"/>
      <c r="DE132" s="575"/>
      <c r="DF132" s="575"/>
      <c r="DG132" s="575"/>
      <c r="DH132" s="575"/>
      <c r="DI132" s="575"/>
      <c r="DJ132" s="575"/>
      <c r="DK132" s="575"/>
      <c r="DL132" s="575"/>
      <c r="DM132" s="575"/>
      <c r="DN132" s="575"/>
      <c r="DO132" s="575"/>
      <c r="DP132" s="575"/>
      <c r="DQ132" s="575"/>
      <c r="DR132" s="575"/>
      <c r="DS132" s="575"/>
      <c r="DT132" s="575"/>
      <c r="DU132" s="575"/>
      <c r="DV132" s="575"/>
      <c r="DW132" s="575"/>
      <c r="DX132" s="575"/>
      <c r="DY132" s="575"/>
      <c r="DZ132" s="575"/>
      <c r="EA132" s="575"/>
      <c r="EB132" s="575"/>
      <c r="EC132" s="575"/>
      <c r="ED132" s="575"/>
      <c r="EE132" s="575"/>
      <c r="EF132" s="575"/>
      <c r="EG132" s="575"/>
      <c r="EH132" s="575"/>
      <c r="EI132" s="575"/>
      <c r="EJ132" s="575"/>
      <c r="EK132" s="575"/>
      <c r="EL132" s="575"/>
      <c r="EM132" s="575"/>
      <c r="EN132" s="575"/>
      <c r="EO132" s="575"/>
      <c r="EP132" s="575"/>
      <c r="EQ132" s="575"/>
      <c r="ER132" s="575"/>
      <c r="ES132" s="575"/>
      <c r="ET132" s="575"/>
      <c r="EU132" s="575"/>
      <c r="EV132" s="575"/>
      <c r="EW132" s="575"/>
      <c r="EX132" s="575"/>
      <c r="EY132" s="575"/>
      <c r="EZ132" s="575"/>
      <c r="FA132" s="575"/>
      <c r="FB132" s="575"/>
      <c r="FC132" s="575"/>
      <c r="FD132" s="575"/>
      <c r="FE132" s="575"/>
      <c r="FF132" s="575"/>
      <c r="FG132" s="575"/>
      <c r="FH132" s="575"/>
      <c r="FI132" s="575"/>
      <c r="FJ132" s="575"/>
      <c r="FK132" s="575"/>
      <c r="FL132" s="575"/>
      <c r="FM132" s="575"/>
      <c r="FN132" s="575"/>
      <c r="FO132" s="575"/>
      <c r="FP132" s="575"/>
      <c r="FQ132" s="575"/>
      <c r="FR132" s="575"/>
      <c r="FS132" s="575"/>
      <c r="FT132" s="575"/>
      <c r="FU132" s="575"/>
      <c r="FV132" s="575"/>
      <c r="FW132" s="575"/>
      <c r="FX132" s="575"/>
      <c r="FY132" s="575"/>
      <c r="FZ132" s="575"/>
      <c r="GA132" s="575"/>
      <c r="GB132" s="575"/>
      <c r="GC132" s="575"/>
      <c r="GD132" s="575"/>
      <c r="GE132" s="575"/>
      <c r="GF132" s="575"/>
      <c r="GG132" s="575"/>
      <c r="GH132" s="575"/>
      <c r="GI132" s="575"/>
      <c r="GJ132" s="575"/>
      <c r="GK132" s="575"/>
      <c r="GL132" s="575"/>
      <c r="GM132" s="575"/>
      <c r="GN132" s="575"/>
      <c r="GO132" s="575"/>
      <c r="GP132" s="575"/>
      <c r="GQ132" s="575"/>
      <c r="GR132" s="575"/>
      <c r="GS132" s="575"/>
      <c r="GT132" s="575"/>
      <c r="GU132" s="575"/>
      <c r="GV132" s="575"/>
      <c r="GW132" s="575"/>
      <c r="GX132" s="575"/>
      <c r="GY132" s="575"/>
      <c r="GZ132" s="575"/>
      <c r="HA132" s="575"/>
      <c r="HB132" s="575"/>
      <c r="HC132" s="575"/>
      <c r="HD132" s="575"/>
      <c r="HE132" s="575"/>
      <c r="HF132" s="575"/>
      <c r="HG132" s="575"/>
      <c r="HH132" s="575"/>
      <c r="HI132" s="575"/>
      <c r="HJ132" s="575"/>
      <c r="HK132" s="575"/>
      <c r="HL132" s="575"/>
      <c r="HM132" s="575"/>
      <c r="HN132" s="575"/>
      <c r="HO132" s="575"/>
      <c r="HP132" s="575"/>
      <c r="HQ132" s="575"/>
      <c r="HR132" s="575"/>
      <c r="HS132" s="575"/>
      <c r="HT132" s="575"/>
      <c r="HU132" s="575"/>
      <c r="HV132" s="575"/>
      <c r="HW132" s="575"/>
      <c r="HX132" s="575"/>
      <c r="HY132" s="575"/>
      <c r="HZ132" s="575"/>
      <c r="IA132" s="575"/>
      <c r="IB132" s="575"/>
      <c r="IC132" s="575"/>
      <c r="ID132" s="575"/>
      <c r="IE132" s="575"/>
      <c r="IF132" s="575"/>
      <c r="IG132" s="575"/>
      <c r="IH132" s="575"/>
      <c r="II132" s="575"/>
      <c r="IJ132" s="575"/>
      <c r="IK132" s="575"/>
      <c r="IL132" s="575"/>
      <c r="IM132" s="575"/>
      <c r="IN132" s="575"/>
      <c r="IO132" s="575"/>
      <c r="IP132" s="575"/>
      <c r="IQ132" s="575"/>
      <c r="IR132" s="575"/>
      <c r="IS132" s="575"/>
      <c r="IT132" s="575"/>
      <c r="IU132" s="575"/>
    </row>
    <row r="133" spans="1:255" s="597" customFormat="1">
      <c r="A133" s="596"/>
      <c r="B133" s="596"/>
      <c r="E133" s="575"/>
      <c r="F133" s="598"/>
      <c r="G133" s="598"/>
      <c r="H133" s="575"/>
      <c r="I133" s="575"/>
      <c r="J133" s="575"/>
      <c r="K133" s="575"/>
      <c r="L133" s="575"/>
      <c r="M133" s="575"/>
      <c r="N133" s="575"/>
      <c r="O133" s="575"/>
      <c r="P133" s="575"/>
      <c r="Q133" s="575"/>
      <c r="R133" s="575"/>
      <c r="S133" s="575"/>
      <c r="T133" s="575"/>
      <c r="U133" s="575"/>
      <c r="V133" s="575"/>
      <c r="W133" s="575"/>
      <c r="X133" s="575"/>
      <c r="Y133" s="575"/>
      <c r="Z133" s="575"/>
      <c r="AA133" s="575"/>
      <c r="AB133" s="575"/>
      <c r="AC133" s="575"/>
      <c r="AD133" s="575"/>
      <c r="AE133" s="575"/>
      <c r="AF133" s="575"/>
      <c r="AG133" s="575"/>
      <c r="AH133" s="575"/>
      <c r="AI133" s="575"/>
      <c r="AJ133" s="575"/>
      <c r="AK133" s="575"/>
      <c r="AL133" s="575"/>
      <c r="AM133" s="575"/>
      <c r="AN133" s="575"/>
      <c r="AO133" s="575"/>
      <c r="AP133" s="575"/>
      <c r="AQ133" s="575"/>
      <c r="AR133" s="575"/>
      <c r="AS133" s="575"/>
      <c r="AT133" s="575"/>
      <c r="AU133" s="575"/>
      <c r="AV133" s="575"/>
      <c r="AW133" s="575"/>
      <c r="AX133" s="575"/>
      <c r="AY133" s="575"/>
      <c r="AZ133" s="575"/>
      <c r="BA133" s="575"/>
      <c r="BB133" s="575"/>
      <c r="BC133" s="575"/>
      <c r="BD133" s="575"/>
      <c r="BE133" s="575"/>
      <c r="BF133" s="575"/>
      <c r="BG133" s="575"/>
      <c r="BH133" s="575"/>
      <c r="BI133" s="575"/>
      <c r="BJ133" s="575"/>
      <c r="BK133" s="575"/>
      <c r="BL133" s="575"/>
      <c r="BM133" s="575"/>
      <c r="BN133" s="575"/>
      <c r="BO133" s="575"/>
      <c r="BP133" s="575"/>
      <c r="BQ133" s="575"/>
      <c r="BR133" s="575"/>
      <c r="BS133" s="575"/>
      <c r="BT133" s="575"/>
      <c r="BU133" s="575"/>
      <c r="BV133" s="575"/>
      <c r="BW133" s="575"/>
      <c r="BX133" s="575"/>
      <c r="BY133" s="575"/>
      <c r="BZ133" s="575"/>
      <c r="CA133" s="575"/>
      <c r="CB133" s="575"/>
      <c r="CC133" s="575"/>
      <c r="CD133" s="575"/>
      <c r="CE133" s="575"/>
      <c r="CF133" s="575"/>
      <c r="CG133" s="575"/>
      <c r="CH133" s="575"/>
      <c r="CI133" s="575"/>
      <c r="CJ133" s="575"/>
      <c r="CK133" s="575"/>
      <c r="CL133" s="575"/>
      <c r="CM133" s="575"/>
      <c r="CN133" s="575"/>
      <c r="CO133" s="575"/>
      <c r="CP133" s="575"/>
      <c r="CQ133" s="575"/>
      <c r="CR133" s="575"/>
      <c r="CS133" s="575"/>
      <c r="CT133" s="575"/>
      <c r="CU133" s="575"/>
      <c r="CV133" s="575"/>
      <c r="CW133" s="575"/>
      <c r="CX133" s="575"/>
      <c r="CY133" s="575"/>
      <c r="CZ133" s="575"/>
      <c r="DA133" s="575"/>
      <c r="DB133" s="575"/>
      <c r="DC133" s="575"/>
      <c r="DD133" s="575"/>
      <c r="DE133" s="575"/>
      <c r="DF133" s="575"/>
      <c r="DG133" s="575"/>
      <c r="DH133" s="575"/>
      <c r="DI133" s="575"/>
      <c r="DJ133" s="575"/>
      <c r="DK133" s="575"/>
      <c r="DL133" s="575"/>
      <c r="DM133" s="575"/>
      <c r="DN133" s="575"/>
      <c r="DO133" s="575"/>
      <c r="DP133" s="575"/>
      <c r="DQ133" s="575"/>
      <c r="DR133" s="575"/>
      <c r="DS133" s="575"/>
      <c r="DT133" s="575"/>
      <c r="DU133" s="575"/>
      <c r="DV133" s="575"/>
      <c r="DW133" s="575"/>
      <c r="DX133" s="575"/>
      <c r="DY133" s="575"/>
      <c r="DZ133" s="575"/>
      <c r="EA133" s="575"/>
      <c r="EB133" s="575"/>
      <c r="EC133" s="575"/>
      <c r="ED133" s="575"/>
      <c r="EE133" s="575"/>
      <c r="EF133" s="575"/>
      <c r="EG133" s="575"/>
      <c r="EH133" s="575"/>
      <c r="EI133" s="575"/>
      <c r="EJ133" s="575"/>
      <c r="EK133" s="575"/>
      <c r="EL133" s="575"/>
      <c r="EM133" s="575"/>
      <c r="EN133" s="575"/>
      <c r="EO133" s="575"/>
      <c r="EP133" s="575"/>
      <c r="EQ133" s="575"/>
      <c r="ER133" s="575"/>
      <c r="ES133" s="575"/>
      <c r="ET133" s="575"/>
      <c r="EU133" s="575"/>
      <c r="EV133" s="575"/>
      <c r="EW133" s="575"/>
      <c r="EX133" s="575"/>
      <c r="EY133" s="575"/>
      <c r="EZ133" s="575"/>
      <c r="FA133" s="575"/>
      <c r="FB133" s="575"/>
      <c r="FC133" s="575"/>
      <c r="FD133" s="575"/>
      <c r="FE133" s="575"/>
      <c r="FF133" s="575"/>
      <c r="FG133" s="575"/>
      <c r="FH133" s="575"/>
      <c r="FI133" s="575"/>
      <c r="FJ133" s="575"/>
      <c r="FK133" s="575"/>
      <c r="FL133" s="575"/>
      <c r="FM133" s="575"/>
      <c r="FN133" s="575"/>
      <c r="FO133" s="575"/>
      <c r="FP133" s="575"/>
      <c r="FQ133" s="575"/>
      <c r="FR133" s="575"/>
      <c r="FS133" s="575"/>
      <c r="FT133" s="575"/>
      <c r="FU133" s="575"/>
      <c r="FV133" s="575"/>
      <c r="FW133" s="575"/>
      <c r="FX133" s="575"/>
      <c r="FY133" s="575"/>
      <c r="FZ133" s="575"/>
      <c r="GA133" s="575"/>
      <c r="GB133" s="575"/>
      <c r="GC133" s="575"/>
      <c r="GD133" s="575"/>
      <c r="GE133" s="575"/>
      <c r="GF133" s="575"/>
      <c r="GG133" s="575"/>
      <c r="GH133" s="575"/>
      <c r="GI133" s="575"/>
      <c r="GJ133" s="575"/>
      <c r="GK133" s="575"/>
      <c r="GL133" s="575"/>
      <c r="GM133" s="575"/>
      <c r="GN133" s="575"/>
      <c r="GO133" s="575"/>
      <c r="GP133" s="575"/>
      <c r="GQ133" s="575"/>
      <c r="GR133" s="575"/>
      <c r="GS133" s="575"/>
      <c r="GT133" s="575"/>
      <c r="GU133" s="575"/>
      <c r="GV133" s="575"/>
      <c r="GW133" s="575"/>
      <c r="GX133" s="575"/>
      <c r="GY133" s="575"/>
      <c r="GZ133" s="575"/>
      <c r="HA133" s="575"/>
      <c r="HB133" s="575"/>
      <c r="HC133" s="575"/>
      <c r="HD133" s="575"/>
      <c r="HE133" s="575"/>
      <c r="HF133" s="575"/>
      <c r="HG133" s="575"/>
      <c r="HH133" s="575"/>
      <c r="HI133" s="575"/>
      <c r="HJ133" s="575"/>
      <c r="HK133" s="575"/>
      <c r="HL133" s="575"/>
      <c r="HM133" s="575"/>
      <c r="HN133" s="575"/>
      <c r="HO133" s="575"/>
      <c r="HP133" s="575"/>
      <c r="HQ133" s="575"/>
      <c r="HR133" s="575"/>
      <c r="HS133" s="575"/>
      <c r="HT133" s="575"/>
      <c r="HU133" s="575"/>
      <c r="HV133" s="575"/>
      <c r="HW133" s="575"/>
      <c r="HX133" s="575"/>
      <c r="HY133" s="575"/>
      <c r="HZ133" s="575"/>
      <c r="IA133" s="575"/>
      <c r="IB133" s="575"/>
      <c r="IC133" s="575"/>
      <c r="ID133" s="575"/>
      <c r="IE133" s="575"/>
      <c r="IF133" s="575"/>
      <c r="IG133" s="575"/>
      <c r="IH133" s="575"/>
      <c r="II133" s="575"/>
      <c r="IJ133" s="575"/>
      <c r="IK133" s="575"/>
      <c r="IL133" s="575"/>
      <c r="IM133" s="575"/>
      <c r="IN133" s="575"/>
      <c r="IO133" s="575"/>
      <c r="IP133" s="575"/>
      <c r="IQ133" s="575"/>
      <c r="IR133" s="575"/>
      <c r="IS133" s="575"/>
      <c r="IT133" s="575"/>
      <c r="IU133" s="575"/>
    </row>
    <row r="134" spans="1:255" s="597" customFormat="1">
      <c r="A134" s="596"/>
      <c r="B134" s="596"/>
      <c r="E134" s="575"/>
      <c r="F134" s="598"/>
      <c r="G134" s="598"/>
      <c r="H134" s="575"/>
      <c r="I134" s="575"/>
      <c r="J134" s="575"/>
      <c r="K134" s="575"/>
      <c r="L134" s="575"/>
      <c r="M134" s="575"/>
      <c r="N134" s="575"/>
      <c r="O134" s="575"/>
      <c r="P134" s="575"/>
      <c r="Q134" s="575"/>
      <c r="R134" s="575"/>
      <c r="S134" s="575"/>
      <c r="T134" s="575"/>
      <c r="U134" s="575"/>
      <c r="V134" s="575"/>
      <c r="W134" s="575"/>
      <c r="X134" s="575"/>
      <c r="Y134" s="575"/>
      <c r="Z134" s="575"/>
      <c r="AA134" s="575"/>
      <c r="AB134" s="575"/>
      <c r="AC134" s="575"/>
      <c r="AD134" s="575"/>
      <c r="AE134" s="575"/>
      <c r="AF134" s="575"/>
      <c r="AG134" s="575"/>
      <c r="AH134" s="575"/>
      <c r="AI134" s="575"/>
      <c r="AJ134" s="575"/>
      <c r="AK134" s="575"/>
      <c r="AL134" s="575"/>
      <c r="AM134" s="575"/>
      <c r="AN134" s="575"/>
      <c r="AO134" s="575"/>
      <c r="AP134" s="575"/>
      <c r="AQ134" s="575"/>
      <c r="AR134" s="575"/>
      <c r="AS134" s="575"/>
      <c r="AT134" s="575"/>
      <c r="AU134" s="575"/>
      <c r="AV134" s="575"/>
      <c r="AW134" s="575"/>
      <c r="AX134" s="575"/>
      <c r="AY134" s="575"/>
      <c r="AZ134" s="575"/>
      <c r="BA134" s="575"/>
      <c r="BB134" s="575"/>
      <c r="BC134" s="575"/>
      <c r="BD134" s="575"/>
      <c r="BE134" s="575"/>
      <c r="BF134" s="575"/>
      <c r="BG134" s="575"/>
      <c r="BH134" s="575"/>
      <c r="BI134" s="575"/>
      <c r="BJ134" s="575"/>
      <c r="BK134" s="575"/>
      <c r="BL134" s="575"/>
      <c r="BM134" s="575"/>
      <c r="BN134" s="575"/>
      <c r="BO134" s="575"/>
      <c r="BP134" s="575"/>
      <c r="BQ134" s="575"/>
      <c r="BR134" s="575"/>
      <c r="BS134" s="575"/>
      <c r="BT134" s="575"/>
      <c r="BU134" s="575"/>
      <c r="BV134" s="575"/>
      <c r="BW134" s="575"/>
      <c r="BX134" s="575"/>
      <c r="BY134" s="575"/>
      <c r="BZ134" s="575"/>
      <c r="CA134" s="575"/>
      <c r="CB134" s="575"/>
      <c r="CC134" s="575"/>
      <c r="CD134" s="575"/>
      <c r="CE134" s="575"/>
      <c r="CF134" s="575"/>
      <c r="CG134" s="575"/>
      <c r="CH134" s="575"/>
      <c r="CI134" s="575"/>
      <c r="CJ134" s="575"/>
      <c r="CK134" s="575"/>
      <c r="CL134" s="575"/>
      <c r="CM134" s="575"/>
      <c r="CN134" s="575"/>
      <c r="CO134" s="575"/>
      <c r="CP134" s="575"/>
      <c r="CQ134" s="575"/>
      <c r="CR134" s="575"/>
      <c r="CS134" s="575"/>
      <c r="CT134" s="575"/>
      <c r="CU134" s="575"/>
      <c r="CV134" s="575"/>
      <c r="CW134" s="575"/>
      <c r="CX134" s="575"/>
      <c r="CY134" s="575"/>
      <c r="CZ134" s="575"/>
      <c r="DA134" s="575"/>
      <c r="DB134" s="575"/>
      <c r="DC134" s="575"/>
      <c r="DD134" s="575"/>
      <c r="DE134" s="575"/>
      <c r="DF134" s="575"/>
      <c r="DG134" s="575"/>
      <c r="DH134" s="575"/>
      <c r="DI134" s="575"/>
      <c r="DJ134" s="575"/>
      <c r="DK134" s="575"/>
      <c r="DL134" s="575"/>
      <c r="DM134" s="575"/>
      <c r="DN134" s="575"/>
      <c r="DO134" s="575"/>
      <c r="DP134" s="575"/>
      <c r="DQ134" s="575"/>
      <c r="DR134" s="575"/>
      <c r="DS134" s="575"/>
      <c r="DT134" s="575"/>
      <c r="DU134" s="575"/>
      <c r="DV134" s="575"/>
      <c r="DW134" s="575"/>
      <c r="DX134" s="575"/>
      <c r="DY134" s="575"/>
      <c r="DZ134" s="575"/>
      <c r="EA134" s="575"/>
      <c r="EB134" s="575"/>
      <c r="EC134" s="575"/>
      <c r="ED134" s="575"/>
      <c r="EE134" s="575"/>
      <c r="EF134" s="575"/>
      <c r="EG134" s="575"/>
      <c r="EH134" s="575"/>
      <c r="EI134" s="575"/>
      <c r="EJ134" s="575"/>
      <c r="EK134" s="575"/>
      <c r="EL134" s="575"/>
      <c r="EM134" s="575"/>
      <c r="EN134" s="575"/>
      <c r="EO134" s="575"/>
      <c r="EP134" s="575"/>
      <c r="EQ134" s="575"/>
      <c r="ER134" s="575"/>
      <c r="ES134" s="575"/>
      <c r="ET134" s="575"/>
      <c r="EU134" s="575"/>
      <c r="EV134" s="575"/>
      <c r="EW134" s="575"/>
      <c r="EX134" s="575"/>
      <c r="EY134" s="575"/>
      <c r="EZ134" s="575"/>
      <c r="FA134" s="575"/>
      <c r="FB134" s="575"/>
      <c r="FC134" s="575"/>
      <c r="FD134" s="575"/>
      <c r="FE134" s="575"/>
      <c r="FF134" s="575"/>
      <c r="FG134" s="575"/>
      <c r="FH134" s="575"/>
      <c r="FI134" s="575"/>
      <c r="FJ134" s="575"/>
      <c r="FK134" s="575"/>
      <c r="FL134" s="575"/>
      <c r="FM134" s="575"/>
      <c r="FN134" s="575"/>
      <c r="FO134" s="575"/>
      <c r="FP134" s="575"/>
      <c r="FQ134" s="575"/>
      <c r="FR134" s="575"/>
      <c r="FS134" s="575"/>
      <c r="FT134" s="575"/>
      <c r="FU134" s="575"/>
      <c r="FV134" s="575"/>
      <c r="FW134" s="575"/>
      <c r="FX134" s="575"/>
      <c r="FY134" s="575"/>
      <c r="FZ134" s="575"/>
      <c r="GA134" s="575"/>
      <c r="GB134" s="575"/>
      <c r="GC134" s="575"/>
      <c r="GD134" s="575"/>
      <c r="GE134" s="575"/>
      <c r="GF134" s="575"/>
      <c r="GG134" s="575"/>
      <c r="GH134" s="575"/>
      <c r="GI134" s="575"/>
      <c r="GJ134" s="575"/>
      <c r="GK134" s="575"/>
      <c r="GL134" s="575"/>
      <c r="GM134" s="575"/>
      <c r="GN134" s="575"/>
      <c r="GO134" s="575"/>
      <c r="GP134" s="575"/>
      <c r="GQ134" s="575"/>
      <c r="GR134" s="575"/>
      <c r="GS134" s="575"/>
      <c r="GT134" s="575"/>
      <c r="GU134" s="575"/>
      <c r="GV134" s="575"/>
      <c r="GW134" s="575"/>
      <c r="GX134" s="575"/>
      <c r="GY134" s="575"/>
      <c r="GZ134" s="575"/>
      <c r="HA134" s="575"/>
      <c r="HB134" s="575"/>
      <c r="HC134" s="575"/>
      <c r="HD134" s="575"/>
      <c r="HE134" s="575"/>
      <c r="HF134" s="575"/>
      <c r="HG134" s="575"/>
      <c r="HH134" s="575"/>
      <c r="HI134" s="575"/>
      <c r="HJ134" s="575"/>
      <c r="HK134" s="575"/>
      <c r="HL134" s="575"/>
      <c r="HM134" s="575"/>
      <c r="HN134" s="575"/>
      <c r="HO134" s="575"/>
      <c r="HP134" s="575"/>
      <c r="HQ134" s="575"/>
      <c r="HR134" s="575"/>
      <c r="HS134" s="575"/>
      <c r="HT134" s="575"/>
      <c r="HU134" s="575"/>
      <c r="HV134" s="575"/>
      <c r="HW134" s="575"/>
      <c r="HX134" s="575"/>
      <c r="HY134" s="575"/>
      <c r="HZ134" s="575"/>
      <c r="IA134" s="575"/>
      <c r="IB134" s="575"/>
      <c r="IC134" s="575"/>
      <c r="ID134" s="575"/>
      <c r="IE134" s="575"/>
      <c r="IF134" s="575"/>
      <c r="IG134" s="575"/>
      <c r="IH134" s="575"/>
      <c r="II134" s="575"/>
      <c r="IJ134" s="575"/>
      <c r="IK134" s="575"/>
      <c r="IL134" s="575"/>
      <c r="IM134" s="575"/>
      <c r="IN134" s="575"/>
      <c r="IO134" s="575"/>
      <c r="IP134" s="575"/>
      <c r="IQ134" s="575"/>
      <c r="IR134" s="575"/>
      <c r="IS134" s="575"/>
      <c r="IT134" s="575"/>
      <c r="IU134" s="575"/>
    </row>
    <row r="135" spans="1:255" s="597" customFormat="1">
      <c r="A135" s="596"/>
      <c r="B135" s="596"/>
      <c r="E135" s="575"/>
      <c r="F135" s="598"/>
      <c r="G135" s="598"/>
      <c r="H135" s="575"/>
      <c r="I135" s="575"/>
      <c r="J135" s="575"/>
      <c r="K135" s="575"/>
      <c r="L135" s="575"/>
      <c r="M135" s="575"/>
      <c r="N135" s="575"/>
      <c r="O135" s="575"/>
      <c r="P135" s="575"/>
      <c r="Q135" s="575"/>
      <c r="R135" s="575"/>
      <c r="S135" s="575"/>
      <c r="T135" s="575"/>
      <c r="U135" s="575"/>
      <c r="V135" s="575"/>
      <c r="W135" s="575"/>
      <c r="X135" s="575"/>
      <c r="Y135" s="575"/>
      <c r="Z135" s="575"/>
      <c r="AA135" s="575"/>
      <c r="AB135" s="575"/>
      <c r="AC135" s="575"/>
      <c r="AD135" s="575"/>
      <c r="AE135" s="575"/>
      <c r="AF135" s="575"/>
      <c r="AG135" s="575"/>
      <c r="AH135" s="575"/>
      <c r="AI135" s="575"/>
      <c r="AJ135" s="575"/>
      <c r="AK135" s="575"/>
      <c r="AL135" s="575"/>
      <c r="AM135" s="575"/>
      <c r="AN135" s="575"/>
      <c r="AO135" s="575"/>
      <c r="AP135" s="575"/>
      <c r="AQ135" s="575"/>
      <c r="AR135" s="575"/>
      <c r="AS135" s="575"/>
      <c r="AT135" s="575"/>
      <c r="AU135" s="575"/>
      <c r="AV135" s="575"/>
      <c r="AW135" s="575"/>
      <c r="AX135" s="575"/>
      <c r="AY135" s="575"/>
      <c r="AZ135" s="575"/>
      <c r="BA135" s="575"/>
      <c r="BB135" s="575"/>
      <c r="BC135" s="575"/>
      <c r="BD135" s="575"/>
      <c r="BE135" s="575"/>
      <c r="BF135" s="575"/>
      <c r="BG135" s="575"/>
      <c r="BH135" s="575"/>
      <c r="BI135" s="575"/>
      <c r="BJ135" s="575"/>
      <c r="BK135" s="575"/>
      <c r="BL135" s="575"/>
      <c r="BM135" s="575"/>
      <c r="BN135" s="575"/>
      <c r="BO135" s="575"/>
      <c r="BP135" s="575"/>
      <c r="BQ135" s="575"/>
      <c r="BR135" s="575"/>
      <c r="BS135" s="575"/>
      <c r="BT135" s="575"/>
      <c r="BU135" s="575"/>
      <c r="BV135" s="575"/>
      <c r="BW135" s="575"/>
      <c r="BX135" s="575"/>
      <c r="BY135" s="575"/>
      <c r="BZ135" s="575"/>
      <c r="CA135" s="575"/>
      <c r="CB135" s="575"/>
      <c r="CC135" s="575"/>
      <c r="CD135" s="575"/>
      <c r="CE135" s="575"/>
      <c r="CF135" s="575"/>
      <c r="CG135" s="575"/>
      <c r="CH135" s="575"/>
      <c r="CI135" s="575"/>
      <c r="CJ135" s="575"/>
      <c r="CK135" s="575"/>
      <c r="CL135" s="575"/>
      <c r="CM135" s="575"/>
      <c r="CN135" s="575"/>
      <c r="CO135" s="575"/>
      <c r="CP135" s="575"/>
      <c r="CQ135" s="575"/>
      <c r="CR135" s="575"/>
      <c r="CS135" s="575"/>
      <c r="CT135" s="575"/>
      <c r="CU135" s="575"/>
      <c r="CV135" s="575"/>
      <c r="CW135" s="575"/>
      <c r="CX135" s="575"/>
      <c r="CY135" s="575"/>
      <c r="CZ135" s="575"/>
      <c r="DA135" s="575"/>
      <c r="DB135" s="575"/>
      <c r="DC135" s="575"/>
      <c r="DD135" s="575"/>
      <c r="DE135" s="575"/>
      <c r="DF135" s="575"/>
      <c r="DG135" s="575"/>
      <c r="DH135" s="575"/>
      <c r="DI135" s="575"/>
      <c r="DJ135" s="575"/>
      <c r="DK135" s="575"/>
      <c r="DL135" s="575"/>
      <c r="DM135" s="575"/>
      <c r="DN135" s="575"/>
      <c r="DO135" s="575"/>
      <c r="DP135" s="575"/>
      <c r="DQ135" s="575"/>
      <c r="DR135" s="575"/>
      <c r="DS135" s="575"/>
      <c r="DT135" s="575"/>
      <c r="DU135" s="575"/>
      <c r="DV135" s="575"/>
      <c r="DW135" s="575"/>
      <c r="DX135" s="575"/>
      <c r="DY135" s="575"/>
      <c r="DZ135" s="575"/>
      <c r="EA135" s="575"/>
      <c r="EB135" s="575"/>
      <c r="EC135" s="575"/>
      <c r="ED135" s="575"/>
      <c r="EE135" s="575"/>
      <c r="EF135" s="575"/>
      <c r="EG135" s="575"/>
      <c r="EH135" s="575"/>
      <c r="EI135" s="575"/>
      <c r="EJ135" s="575"/>
      <c r="EK135" s="575"/>
      <c r="EL135" s="575"/>
      <c r="EM135" s="575"/>
      <c r="EN135" s="575"/>
      <c r="EO135" s="575"/>
      <c r="EP135" s="575"/>
      <c r="EQ135" s="575"/>
      <c r="ER135" s="575"/>
      <c r="ES135" s="575"/>
      <c r="ET135" s="575"/>
      <c r="EU135" s="575"/>
      <c r="EV135" s="575"/>
      <c r="EW135" s="575"/>
      <c r="EX135" s="575"/>
      <c r="EY135" s="575"/>
      <c r="EZ135" s="575"/>
      <c r="FA135" s="575"/>
      <c r="FB135" s="575"/>
      <c r="FC135" s="575"/>
      <c r="FD135" s="575"/>
      <c r="FE135" s="575"/>
      <c r="FF135" s="575"/>
      <c r="FG135" s="575"/>
      <c r="FH135" s="575"/>
      <c r="FI135" s="575"/>
      <c r="FJ135" s="575"/>
      <c r="FK135" s="575"/>
      <c r="FL135" s="575"/>
      <c r="FM135" s="575"/>
      <c r="FN135" s="575"/>
      <c r="FO135" s="575"/>
      <c r="FP135" s="575"/>
      <c r="FQ135" s="575"/>
      <c r="FR135" s="575"/>
      <c r="FS135" s="575"/>
      <c r="FT135" s="575"/>
      <c r="FU135" s="575"/>
      <c r="FV135" s="575"/>
      <c r="FW135" s="575"/>
      <c r="FX135" s="575"/>
      <c r="FY135" s="575"/>
      <c r="FZ135" s="575"/>
      <c r="GA135" s="575"/>
      <c r="GB135" s="575"/>
      <c r="GC135" s="575"/>
      <c r="GD135" s="575"/>
      <c r="GE135" s="575"/>
      <c r="GF135" s="575"/>
      <c r="GG135" s="575"/>
      <c r="GH135" s="575"/>
      <c r="GI135" s="575"/>
      <c r="GJ135" s="575"/>
      <c r="GK135" s="575"/>
      <c r="GL135" s="575"/>
      <c r="GM135" s="575"/>
      <c r="GN135" s="575"/>
      <c r="GO135" s="575"/>
      <c r="GP135" s="575"/>
      <c r="GQ135" s="575"/>
      <c r="GR135" s="575"/>
      <c r="GS135" s="575"/>
      <c r="GT135" s="575"/>
      <c r="GU135" s="575"/>
      <c r="GV135" s="575"/>
      <c r="GW135" s="575"/>
      <c r="GX135" s="575"/>
      <c r="GY135" s="575"/>
      <c r="GZ135" s="575"/>
      <c r="HA135" s="575"/>
      <c r="HB135" s="575"/>
      <c r="HC135" s="575"/>
      <c r="HD135" s="575"/>
      <c r="HE135" s="575"/>
      <c r="HF135" s="575"/>
      <c r="HG135" s="575"/>
      <c r="HH135" s="575"/>
      <c r="HI135" s="575"/>
      <c r="HJ135" s="575"/>
      <c r="HK135" s="575"/>
      <c r="HL135" s="575"/>
      <c r="HM135" s="575"/>
      <c r="HN135" s="575"/>
      <c r="HO135" s="575"/>
      <c r="HP135" s="575"/>
      <c r="HQ135" s="575"/>
      <c r="HR135" s="575"/>
      <c r="HS135" s="575"/>
      <c r="HT135" s="575"/>
      <c r="HU135" s="575"/>
      <c r="HV135" s="575"/>
      <c r="HW135" s="575"/>
      <c r="HX135" s="575"/>
      <c r="HY135" s="575"/>
      <c r="HZ135" s="575"/>
      <c r="IA135" s="575"/>
      <c r="IB135" s="575"/>
      <c r="IC135" s="575"/>
      <c r="ID135" s="575"/>
      <c r="IE135" s="575"/>
      <c r="IF135" s="575"/>
      <c r="IG135" s="575"/>
      <c r="IH135" s="575"/>
      <c r="II135" s="575"/>
      <c r="IJ135" s="575"/>
      <c r="IK135" s="575"/>
      <c r="IL135" s="575"/>
      <c r="IM135" s="575"/>
      <c r="IN135" s="575"/>
      <c r="IO135" s="575"/>
      <c r="IP135" s="575"/>
      <c r="IQ135" s="575"/>
      <c r="IR135" s="575"/>
      <c r="IS135" s="575"/>
      <c r="IT135" s="575"/>
      <c r="IU135" s="575"/>
    </row>
    <row r="136" spans="1:255" s="597" customFormat="1">
      <c r="A136" s="596"/>
      <c r="B136" s="596"/>
      <c r="E136" s="575"/>
      <c r="F136" s="598"/>
      <c r="G136" s="598"/>
      <c r="H136" s="575"/>
      <c r="I136" s="575"/>
      <c r="J136" s="575"/>
      <c r="K136" s="575"/>
      <c r="L136" s="575"/>
      <c r="M136" s="575"/>
      <c r="N136" s="575"/>
      <c r="O136" s="575"/>
      <c r="P136" s="575"/>
      <c r="Q136" s="575"/>
      <c r="R136" s="575"/>
      <c r="S136" s="575"/>
      <c r="T136" s="575"/>
      <c r="U136" s="575"/>
      <c r="V136" s="575"/>
      <c r="W136" s="575"/>
      <c r="X136" s="575"/>
      <c r="Y136" s="575"/>
      <c r="Z136" s="575"/>
      <c r="AA136" s="575"/>
      <c r="AB136" s="575"/>
      <c r="AC136" s="575"/>
      <c r="AD136" s="575"/>
      <c r="AE136" s="575"/>
      <c r="AF136" s="575"/>
      <c r="AG136" s="575"/>
      <c r="AH136" s="575"/>
      <c r="AI136" s="575"/>
      <c r="AJ136" s="575"/>
      <c r="AK136" s="575"/>
      <c r="AL136" s="575"/>
      <c r="AM136" s="575"/>
      <c r="AN136" s="575"/>
      <c r="AO136" s="575"/>
      <c r="AP136" s="575"/>
      <c r="AQ136" s="575"/>
      <c r="AR136" s="575"/>
      <c r="AS136" s="575"/>
      <c r="AT136" s="575"/>
      <c r="AU136" s="575"/>
      <c r="AV136" s="575"/>
      <c r="AW136" s="575"/>
      <c r="AX136" s="575"/>
      <c r="AY136" s="575"/>
      <c r="AZ136" s="575"/>
      <c r="BA136" s="575"/>
      <c r="BB136" s="575"/>
      <c r="BC136" s="575"/>
      <c r="BD136" s="575"/>
      <c r="BE136" s="575"/>
      <c r="BF136" s="575"/>
      <c r="BG136" s="575"/>
      <c r="BH136" s="575"/>
      <c r="BI136" s="575"/>
      <c r="BJ136" s="575"/>
      <c r="BK136" s="575"/>
      <c r="BL136" s="575"/>
      <c r="BM136" s="575"/>
      <c r="BN136" s="575"/>
      <c r="BO136" s="575"/>
      <c r="BP136" s="575"/>
      <c r="BQ136" s="575"/>
      <c r="BR136" s="575"/>
      <c r="BS136" s="575"/>
      <c r="BT136" s="575"/>
      <c r="BU136" s="575"/>
      <c r="BV136" s="575"/>
      <c r="BW136" s="575"/>
      <c r="BX136" s="575"/>
      <c r="BY136" s="575"/>
      <c r="BZ136" s="575"/>
      <c r="CA136" s="575"/>
      <c r="CB136" s="575"/>
      <c r="CC136" s="575"/>
      <c r="CD136" s="575"/>
      <c r="CE136" s="575"/>
      <c r="CF136" s="575"/>
      <c r="CG136" s="575"/>
      <c r="CH136" s="575"/>
      <c r="CI136" s="575"/>
      <c r="CJ136" s="575"/>
      <c r="CK136" s="575"/>
      <c r="CL136" s="575"/>
      <c r="CM136" s="575"/>
      <c r="CN136" s="575"/>
      <c r="CO136" s="575"/>
      <c r="CP136" s="575"/>
      <c r="CQ136" s="575"/>
      <c r="CR136" s="575"/>
      <c r="CS136" s="575"/>
      <c r="CT136" s="575"/>
      <c r="CU136" s="575"/>
      <c r="CV136" s="575"/>
      <c r="CW136" s="575"/>
      <c r="CX136" s="575"/>
      <c r="CY136" s="575"/>
      <c r="CZ136" s="575"/>
      <c r="DA136" s="575"/>
      <c r="DB136" s="575"/>
      <c r="DC136" s="575"/>
      <c r="DD136" s="575"/>
      <c r="DE136" s="575"/>
      <c r="DF136" s="575"/>
      <c r="DG136" s="575"/>
      <c r="DH136" s="575"/>
      <c r="DI136" s="575"/>
      <c r="DJ136" s="575"/>
      <c r="DK136" s="575"/>
      <c r="DL136" s="575"/>
      <c r="DM136" s="575"/>
      <c r="DN136" s="575"/>
      <c r="DO136" s="575"/>
      <c r="DP136" s="575"/>
      <c r="DQ136" s="575"/>
      <c r="DR136" s="575"/>
      <c r="DS136" s="575"/>
      <c r="DT136" s="575"/>
      <c r="DU136" s="575"/>
      <c r="DV136" s="575"/>
      <c r="DW136" s="575"/>
      <c r="DX136" s="575"/>
      <c r="DY136" s="575"/>
      <c r="DZ136" s="575"/>
      <c r="EA136" s="575"/>
      <c r="EB136" s="575"/>
      <c r="EC136" s="575"/>
      <c r="ED136" s="575"/>
      <c r="EE136" s="575"/>
      <c r="EF136" s="575"/>
      <c r="EG136" s="575"/>
      <c r="EH136" s="575"/>
      <c r="EI136" s="575"/>
      <c r="EJ136" s="575"/>
      <c r="EK136" s="575"/>
      <c r="EL136" s="575"/>
      <c r="EM136" s="575"/>
      <c r="EN136" s="575"/>
      <c r="EO136" s="575"/>
      <c r="EP136" s="575"/>
      <c r="EQ136" s="575"/>
      <c r="ER136" s="575"/>
      <c r="ES136" s="575"/>
      <c r="ET136" s="575"/>
      <c r="EU136" s="575"/>
      <c r="EV136" s="575"/>
      <c r="EW136" s="575"/>
      <c r="EX136" s="575"/>
      <c r="EY136" s="575"/>
      <c r="EZ136" s="575"/>
      <c r="FA136" s="575"/>
      <c r="FB136" s="575"/>
      <c r="FC136" s="575"/>
      <c r="FD136" s="575"/>
      <c r="FE136" s="575"/>
      <c r="FF136" s="575"/>
      <c r="FG136" s="575"/>
      <c r="FH136" s="575"/>
      <c r="FI136" s="575"/>
      <c r="FJ136" s="575"/>
      <c r="FK136" s="575"/>
      <c r="FL136" s="575"/>
      <c r="FM136" s="575"/>
      <c r="FN136" s="575"/>
      <c r="FO136" s="575"/>
      <c r="FP136" s="575"/>
      <c r="FQ136" s="575"/>
      <c r="FR136" s="575"/>
      <c r="FS136" s="575"/>
      <c r="FT136" s="575"/>
      <c r="FU136" s="575"/>
      <c r="FV136" s="575"/>
      <c r="FW136" s="575"/>
      <c r="FX136" s="575"/>
      <c r="FY136" s="575"/>
      <c r="FZ136" s="575"/>
      <c r="GA136" s="575"/>
      <c r="GB136" s="575"/>
      <c r="GC136" s="575"/>
      <c r="GD136" s="575"/>
      <c r="GE136" s="575"/>
      <c r="GF136" s="575"/>
      <c r="GG136" s="575"/>
      <c r="GH136" s="575"/>
      <c r="GI136" s="575"/>
      <c r="GJ136" s="575"/>
      <c r="GK136" s="575"/>
      <c r="GL136" s="575"/>
      <c r="GM136" s="575"/>
      <c r="GN136" s="575"/>
      <c r="GO136" s="575"/>
      <c r="GP136" s="575"/>
      <c r="GQ136" s="575"/>
      <c r="GR136" s="575"/>
      <c r="GS136" s="575"/>
      <c r="GT136" s="575"/>
      <c r="GU136" s="575"/>
      <c r="GV136" s="575"/>
      <c r="GW136" s="575"/>
      <c r="GX136" s="575"/>
      <c r="GY136" s="575"/>
      <c r="GZ136" s="575"/>
      <c r="HA136" s="575"/>
      <c r="HB136" s="575"/>
      <c r="HC136" s="575"/>
      <c r="HD136" s="575"/>
      <c r="HE136" s="575"/>
      <c r="HF136" s="575"/>
      <c r="HG136" s="575"/>
      <c r="HH136" s="575"/>
      <c r="HI136" s="575"/>
      <c r="HJ136" s="575"/>
      <c r="HK136" s="575"/>
      <c r="HL136" s="575"/>
      <c r="HM136" s="575"/>
      <c r="HN136" s="575"/>
      <c r="HO136" s="575"/>
      <c r="HP136" s="575"/>
      <c r="HQ136" s="575"/>
      <c r="HR136" s="575"/>
      <c r="HS136" s="575"/>
      <c r="HT136" s="575"/>
      <c r="HU136" s="575"/>
      <c r="HV136" s="575"/>
      <c r="HW136" s="575"/>
      <c r="HX136" s="575"/>
      <c r="HY136" s="575"/>
      <c r="HZ136" s="575"/>
      <c r="IA136" s="575"/>
      <c r="IB136" s="575"/>
      <c r="IC136" s="575"/>
      <c r="ID136" s="575"/>
      <c r="IE136" s="575"/>
      <c r="IF136" s="575"/>
      <c r="IG136" s="575"/>
      <c r="IH136" s="575"/>
      <c r="II136" s="575"/>
      <c r="IJ136" s="575"/>
      <c r="IK136" s="575"/>
      <c r="IL136" s="575"/>
      <c r="IM136" s="575"/>
      <c r="IN136" s="575"/>
      <c r="IO136" s="575"/>
      <c r="IP136" s="575"/>
      <c r="IQ136" s="575"/>
      <c r="IR136" s="575"/>
      <c r="IS136" s="575"/>
      <c r="IT136" s="575"/>
      <c r="IU136" s="575"/>
    </row>
    <row r="137" spans="1:255" s="597" customFormat="1">
      <c r="A137" s="596"/>
      <c r="B137" s="596"/>
      <c r="E137" s="575"/>
      <c r="F137" s="598"/>
      <c r="G137" s="598"/>
      <c r="H137" s="575"/>
      <c r="I137" s="575"/>
      <c r="J137" s="575"/>
      <c r="K137" s="575"/>
      <c r="L137" s="575"/>
      <c r="M137" s="575"/>
      <c r="N137" s="575"/>
      <c r="O137" s="575"/>
      <c r="P137" s="575"/>
      <c r="Q137" s="575"/>
      <c r="R137" s="575"/>
      <c r="S137" s="575"/>
      <c r="T137" s="575"/>
      <c r="U137" s="575"/>
      <c r="V137" s="575"/>
      <c r="W137" s="575"/>
      <c r="X137" s="575"/>
      <c r="Y137" s="575"/>
      <c r="Z137" s="575"/>
      <c r="AA137" s="575"/>
      <c r="AB137" s="575"/>
      <c r="AC137" s="575"/>
      <c r="AD137" s="575"/>
      <c r="AE137" s="575"/>
      <c r="AF137" s="575"/>
      <c r="AG137" s="575"/>
      <c r="AH137" s="575"/>
      <c r="AI137" s="575"/>
      <c r="AJ137" s="575"/>
      <c r="AK137" s="575"/>
      <c r="AL137" s="575"/>
      <c r="AM137" s="575"/>
      <c r="AN137" s="575"/>
      <c r="AO137" s="575"/>
      <c r="AP137" s="575"/>
      <c r="AQ137" s="575"/>
      <c r="AR137" s="575"/>
      <c r="AS137" s="575"/>
      <c r="AT137" s="575"/>
      <c r="AU137" s="575"/>
      <c r="AV137" s="575"/>
      <c r="AW137" s="575"/>
      <c r="AX137" s="575"/>
      <c r="AY137" s="575"/>
      <c r="AZ137" s="575"/>
      <c r="BA137" s="575"/>
      <c r="BB137" s="575"/>
      <c r="BC137" s="575"/>
      <c r="BD137" s="575"/>
      <c r="BE137" s="575"/>
      <c r="BF137" s="575"/>
      <c r="BG137" s="575"/>
      <c r="BH137" s="575"/>
      <c r="BI137" s="575"/>
      <c r="BJ137" s="575"/>
      <c r="BK137" s="575"/>
      <c r="BL137" s="575"/>
      <c r="BM137" s="575"/>
      <c r="BN137" s="575"/>
      <c r="BO137" s="575"/>
      <c r="BP137" s="575"/>
      <c r="BQ137" s="575"/>
      <c r="BR137" s="575"/>
      <c r="BS137" s="575"/>
      <c r="BT137" s="575"/>
      <c r="BU137" s="575"/>
      <c r="BV137" s="575"/>
      <c r="BW137" s="575"/>
      <c r="BX137" s="575"/>
      <c r="BY137" s="575"/>
      <c r="BZ137" s="575"/>
      <c r="CA137" s="575"/>
      <c r="CB137" s="575"/>
      <c r="CC137" s="575"/>
      <c r="CD137" s="575"/>
      <c r="CE137" s="575"/>
      <c r="CF137" s="575"/>
      <c r="CG137" s="575"/>
      <c r="CH137" s="575"/>
      <c r="CI137" s="575"/>
      <c r="CJ137" s="575"/>
      <c r="CK137" s="575"/>
      <c r="CL137" s="575"/>
      <c r="CM137" s="575"/>
      <c r="CN137" s="575"/>
      <c r="CO137" s="575"/>
      <c r="CP137" s="575"/>
      <c r="CQ137" s="575"/>
      <c r="CR137" s="575"/>
      <c r="CS137" s="575"/>
      <c r="CT137" s="575"/>
      <c r="CU137" s="575"/>
      <c r="CV137" s="575"/>
      <c r="CW137" s="575"/>
      <c r="CX137" s="575"/>
      <c r="CY137" s="575"/>
      <c r="CZ137" s="575"/>
      <c r="DA137" s="575"/>
      <c r="DB137" s="575"/>
      <c r="DC137" s="575"/>
      <c r="DD137" s="575"/>
      <c r="DE137" s="575"/>
      <c r="DF137" s="575"/>
      <c r="DG137" s="575"/>
      <c r="DH137" s="575"/>
      <c r="DI137" s="575"/>
      <c r="DJ137" s="575"/>
      <c r="DK137" s="575"/>
      <c r="DL137" s="575"/>
      <c r="DM137" s="575"/>
      <c r="DN137" s="575"/>
      <c r="DO137" s="575"/>
      <c r="DP137" s="575"/>
      <c r="DQ137" s="575"/>
      <c r="DR137" s="575"/>
      <c r="DS137" s="575"/>
      <c r="DT137" s="575"/>
      <c r="DU137" s="575"/>
      <c r="DV137" s="575"/>
      <c r="DW137" s="575"/>
      <c r="DX137" s="575"/>
      <c r="DY137" s="575"/>
      <c r="DZ137" s="575"/>
      <c r="EA137" s="575"/>
      <c r="EB137" s="575"/>
      <c r="EC137" s="575"/>
      <c r="ED137" s="575"/>
      <c r="EE137" s="575"/>
      <c r="EF137" s="575"/>
      <c r="EG137" s="575"/>
      <c r="EH137" s="575"/>
      <c r="EI137" s="575"/>
      <c r="EJ137" s="575"/>
      <c r="EK137" s="575"/>
      <c r="EL137" s="575"/>
      <c r="EM137" s="575"/>
      <c r="EN137" s="575"/>
      <c r="EO137" s="575"/>
      <c r="EP137" s="575"/>
      <c r="EQ137" s="575"/>
      <c r="ER137" s="575"/>
      <c r="ES137" s="575"/>
      <c r="ET137" s="575"/>
      <c r="EU137" s="575"/>
      <c r="EV137" s="575"/>
      <c r="EW137" s="575"/>
      <c r="EX137" s="575"/>
      <c r="EY137" s="575"/>
      <c r="EZ137" s="575"/>
      <c r="FA137" s="575"/>
      <c r="FB137" s="575"/>
      <c r="FC137" s="575"/>
      <c r="FD137" s="575"/>
      <c r="FE137" s="575"/>
      <c r="FF137" s="575"/>
      <c r="FG137" s="575"/>
      <c r="FH137" s="575"/>
      <c r="FI137" s="575"/>
      <c r="FJ137" s="575"/>
      <c r="FK137" s="575"/>
      <c r="FL137" s="575"/>
      <c r="FM137" s="575"/>
      <c r="FN137" s="575"/>
      <c r="FO137" s="575"/>
      <c r="FP137" s="575"/>
      <c r="FQ137" s="575"/>
      <c r="FR137" s="575"/>
      <c r="FS137" s="575"/>
      <c r="FT137" s="575"/>
      <c r="FU137" s="575"/>
      <c r="FV137" s="575"/>
      <c r="FW137" s="575"/>
      <c r="FX137" s="575"/>
      <c r="FY137" s="575"/>
      <c r="FZ137" s="575"/>
      <c r="GA137" s="575"/>
      <c r="GB137" s="575"/>
      <c r="GC137" s="575"/>
      <c r="GD137" s="575"/>
      <c r="GE137" s="575"/>
      <c r="GF137" s="575"/>
      <c r="GG137" s="575"/>
      <c r="GH137" s="575"/>
      <c r="GI137" s="575"/>
      <c r="GJ137" s="575"/>
      <c r="GK137" s="575"/>
      <c r="GL137" s="575"/>
      <c r="GM137" s="575"/>
      <c r="GN137" s="575"/>
      <c r="GO137" s="575"/>
      <c r="GP137" s="575"/>
      <c r="GQ137" s="575"/>
      <c r="GR137" s="575"/>
      <c r="GS137" s="575"/>
      <c r="GT137" s="575"/>
      <c r="GU137" s="575"/>
      <c r="GV137" s="575"/>
      <c r="GW137" s="575"/>
      <c r="GX137" s="575"/>
      <c r="GY137" s="575"/>
      <c r="GZ137" s="575"/>
      <c r="HA137" s="575"/>
      <c r="HB137" s="575"/>
      <c r="HC137" s="575"/>
      <c r="HD137" s="575"/>
      <c r="HE137" s="575"/>
      <c r="HF137" s="575"/>
      <c r="HG137" s="575"/>
      <c r="HH137" s="575"/>
      <c r="HI137" s="575"/>
      <c r="HJ137" s="575"/>
      <c r="HK137" s="575"/>
      <c r="HL137" s="575"/>
      <c r="HM137" s="575"/>
      <c r="HN137" s="575"/>
      <c r="HO137" s="575"/>
      <c r="HP137" s="575"/>
      <c r="HQ137" s="575"/>
      <c r="HR137" s="575"/>
      <c r="HS137" s="575"/>
      <c r="HT137" s="575"/>
      <c r="HU137" s="575"/>
      <c r="HV137" s="575"/>
      <c r="HW137" s="575"/>
      <c r="HX137" s="575"/>
      <c r="HY137" s="575"/>
      <c r="HZ137" s="575"/>
      <c r="IA137" s="575"/>
      <c r="IB137" s="575"/>
      <c r="IC137" s="575"/>
      <c r="ID137" s="575"/>
      <c r="IE137" s="575"/>
      <c r="IF137" s="575"/>
      <c r="IG137" s="575"/>
      <c r="IH137" s="575"/>
      <c r="II137" s="575"/>
      <c r="IJ137" s="575"/>
      <c r="IK137" s="575"/>
      <c r="IL137" s="575"/>
      <c r="IM137" s="575"/>
      <c r="IN137" s="575"/>
      <c r="IO137" s="575"/>
      <c r="IP137" s="575"/>
      <c r="IQ137" s="575"/>
      <c r="IR137" s="575"/>
      <c r="IS137" s="575"/>
      <c r="IT137" s="575"/>
      <c r="IU137" s="575"/>
    </row>
    <row r="138" spans="1:255" s="597" customFormat="1">
      <c r="A138" s="596"/>
      <c r="B138" s="596"/>
      <c r="E138" s="575"/>
      <c r="F138" s="598"/>
      <c r="G138" s="598"/>
      <c r="H138" s="575"/>
      <c r="I138" s="575"/>
      <c r="J138" s="575"/>
      <c r="K138" s="575"/>
      <c r="L138" s="575"/>
      <c r="M138" s="575"/>
      <c r="N138" s="575"/>
      <c r="O138" s="575"/>
      <c r="P138" s="575"/>
      <c r="Q138" s="575"/>
      <c r="R138" s="575"/>
      <c r="S138" s="575"/>
      <c r="T138" s="575"/>
      <c r="U138" s="575"/>
      <c r="V138" s="575"/>
      <c r="W138" s="575"/>
      <c r="X138" s="575"/>
      <c r="Y138" s="575"/>
      <c r="Z138" s="575"/>
      <c r="AA138" s="575"/>
      <c r="AB138" s="575"/>
      <c r="AC138" s="575"/>
      <c r="AD138" s="575"/>
      <c r="AE138" s="575"/>
      <c r="AF138" s="575"/>
      <c r="AG138" s="575"/>
      <c r="AH138" s="575"/>
      <c r="AI138" s="575"/>
      <c r="AJ138" s="575"/>
      <c r="AK138" s="575"/>
      <c r="AL138" s="575"/>
      <c r="AM138" s="575"/>
      <c r="AN138" s="575"/>
      <c r="AO138" s="575"/>
      <c r="AP138" s="575"/>
      <c r="AQ138" s="575"/>
      <c r="AR138" s="575"/>
      <c r="AS138" s="575"/>
      <c r="AT138" s="575"/>
      <c r="AU138" s="575"/>
      <c r="AV138" s="575"/>
      <c r="AW138" s="575"/>
      <c r="AX138" s="575"/>
      <c r="AY138" s="575"/>
      <c r="AZ138" s="575"/>
      <c r="BA138" s="575"/>
      <c r="BB138" s="575"/>
      <c r="BC138" s="575"/>
      <c r="BD138" s="575"/>
      <c r="BE138" s="575"/>
      <c r="BF138" s="575"/>
      <c r="BG138" s="575"/>
      <c r="BH138" s="575"/>
      <c r="BI138" s="575"/>
      <c r="BJ138" s="575"/>
      <c r="BK138" s="575"/>
      <c r="BL138" s="575"/>
      <c r="BM138" s="575"/>
      <c r="BN138" s="575"/>
      <c r="BO138" s="575"/>
      <c r="BP138" s="575"/>
      <c r="BQ138" s="575"/>
      <c r="BR138" s="575"/>
      <c r="BS138" s="575"/>
      <c r="BT138" s="575"/>
      <c r="BU138" s="575"/>
      <c r="BV138" s="575"/>
      <c r="BW138" s="575"/>
      <c r="BX138" s="575"/>
      <c r="BY138" s="575"/>
      <c r="BZ138" s="575"/>
      <c r="CA138" s="575"/>
      <c r="CB138" s="575"/>
      <c r="CC138" s="575"/>
      <c r="CD138" s="575"/>
      <c r="CE138" s="575"/>
      <c r="CF138" s="575"/>
      <c r="CG138" s="575"/>
      <c r="CH138" s="575"/>
      <c r="CI138" s="575"/>
      <c r="CJ138" s="575"/>
      <c r="CK138" s="575"/>
      <c r="CL138" s="575"/>
      <c r="CM138" s="575"/>
      <c r="CN138" s="575"/>
      <c r="CO138" s="575"/>
      <c r="CP138" s="575"/>
      <c r="CQ138" s="575"/>
      <c r="CR138" s="575"/>
      <c r="CS138" s="575"/>
      <c r="CT138" s="575"/>
      <c r="CU138" s="575"/>
      <c r="CV138" s="575"/>
      <c r="CW138" s="575"/>
      <c r="CX138" s="575"/>
      <c r="CY138" s="575"/>
      <c r="CZ138" s="575"/>
      <c r="DA138" s="575"/>
      <c r="DB138" s="575"/>
      <c r="DC138" s="575"/>
      <c r="DD138" s="575"/>
      <c r="DE138" s="575"/>
      <c r="DF138" s="575"/>
      <c r="DG138" s="575"/>
      <c r="DH138" s="575"/>
      <c r="DI138" s="575"/>
      <c r="DJ138" s="575"/>
      <c r="DK138" s="575"/>
      <c r="DL138" s="575"/>
      <c r="DM138" s="575"/>
      <c r="DN138" s="575"/>
      <c r="DO138" s="575"/>
      <c r="DP138" s="575"/>
      <c r="DQ138" s="575"/>
      <c r="DR138" s="575"/>
      <c r="DS138" s="575"/>
      <c r="DT138" s="575"/>
      <c r="DU138" s="575"/>
      <c r="DV138" s="575"/>
      <c r="DW138" s="575"/>
      <c r="DX138" s="575"/>
      <c r="DY138" s="575"/>
      <c r="DZ138" s="575"/>
      <c r="EA138" s="575"/>
      <c r="EB138" s="575"/>
      <c r="EC138" s="575"/>
      <c r="ED138" s="575"/>
      <c r="EE138" s="575"/>
      <c r="EF138" s="575"/>
      <c r="EG138" s="575"/>
      <c r="EH138" s="575"/>
      <c r="EI138" s="575"/>
      <c r="EJ138" s="575"/>
      <c r="EK138" s="575"/>
      <c r="EL138" s="575"/>
      <c r="EM138" s="575"/>
      <c r="EN138" s="575"/>
      <c r="EO138" s="575"/>
      <c r="EP138" s="575"/>
      <c r="EQ138" s="575"/>
      <c r="ER138" s="575"/>
      <c r="ES138" s="575"/>
      <c r="ET138" s="575"/>
      <c r="EU138" s="575"/>
      <c r="EV138" s="575"/>
      <c r="EW138" s="575"/>
      <c r="EX138" s="575"/>
      <c r="EY138" s="575"/>
      <c r="EZ138" s="575"/>
      <c r="FA138" s="575"/>
      <c r="FB138" s="575"/>
      <c r="FC138" s="575"/>
      <c r="FD138" s="575"/>
      <c r="FE138" s="575"/>
      <c r="FF138" s="575"/>
      <c r="FG138" s="575"/>
      <c r="FH138" s="575"/>
      <c r="FI138" s="575"/>
      <c r="FJ138" s="575"/>
      <c r="FK138" s="575"/>
      <c r="FL138" s="575"/>
      <c r="FM138" s="575"/>
      <c r="FN138" s="575"/>
      <c r="FO138" s="575"/>
      <c r="FP138" s="575"/>
      <c r="FQ138" s="575"/>
      <c r="FR138" s="575"/>
      <c r="FS138" s="575"/>
      <c r="FT138" s="575"/>
      <c r="FU138" s="575"/>
      <c r="FV138" s="575"/>
      <c r="FW138" s="575"/>
      <c r="FX138" s="575"/>
      <c r="FY138" s="575"/>
      <c r="FZ138" s="575"/>
      <c r="GA138" s="575"/>
      <c r="GB138" s="575"/>
      <c r="GC138" s="575"/>
      <c r="GD138" s="575"/>
      <c r="GE138" s="575"/>
      <c r="GF138" s="575"/>
      <c r="GG138" s="575"/>
      <c r="GH138" s="575"/>
      <c r="GI138" s="575"/>
      <c r="GJ138" s="575"/>
      <c r="GK138" s="575"/>
      <c r="GL138" s="575"/>
      <c r="GM138" s="575"/>
      <c r="GN138" s="575"/>
      <c r="GO138" s="575"/>
      <c r="GP138" s="575"/>
      <c r="GQ138" s="575"/>
      <c r="GR138" s="575"/>
      <c r="GS138" s="575"/>
      <c r="GT138" s="575"/>
      <c r="GU138" s="575"/>
      <c r="GV138" s="575"/>
      <c r="GW138" s="575"/>
      <c r="GX138" s="575"/>
      <c r="GY138" s="575"/>
      <c r="GZ138" s="575"/>
      <c r="HA138" s="575"/>
      <c r="HB138" s="575"/>
      <c r="HC138" s="575"/>
      <c r="HD138" s="575"/>
      <c r="HE138" s="575"/>
      <c r="HF138" s="575"/>
      <c r="HG138" s="575"/>
      <c r="HH138" s="575"/>
      <c r="HI138" s="575"/>
      <c r="HJ138" s="575"/>
      <c r="HK138" s="575"/>
      <c r="HL138" s="575"/>
      <c r="HM138" s="575"/>
      <c r="HN138" s="575"/>
      <c r="HO138" s="575"/>
      <c r="HP138" s="575"/>
      <c r="HQ138" s="575"/>
      <c r="HR138" s="575"/>
      <c r="HS138" s="575"/>
      <c r="HT138" s="575"/>
      <c r="HU138" s="575"/>
      <c r="HV138" s="575"/>
      <c r="HW138" s="575"/>
      <c r="HX138" s="575"/>
      <c r="HY138" s="575"/>
      <c r="HZ138" s="575"/>
      <c r="IA138" s="575"/>
      <c r="IB138" s="575"/>
      <c r="IC138" s="575"/>
      <c r="ID138" s="575"/>
      <c r="IE138" s="575"/>
      <c r="IF138" s="575"/>
      <c r="IG138" s="575"/>
      <c r="IH138" s="575"/>
      <c r="II138" s="575"/>
      <c r="IJ138" s="575"/>
      <c r="IK138" s="575"/>
      <c r="IL138" s="575"/>
      <c r="IM138" s="575"/>
      <c r="IN138" s="575"/>
      <c r="IO138" s="575"/>
      <c r="IP138" s="575"/>
      <c r="IQ138" s="575"/>
      <c r="IR138" s="575"/>
      <c r="IS138" s="575"/>
      <c r="IT138" s="575"/>
      <c r="IU138" s="575"/>
    </row>
    <row r="139" spans="1:255" s="597" customFormat="1">
      <c r="A139" s="596"/>
      <c r="B139" s="596"/>
      <c r="E139" s="575"/>
      <c r="F139" s="598"/>
      <c r="G139" s="598"/>
      <c r="H139" s="575"/>
      <c r="I139" s="575"/>
      <c r="J139" s="575"/>
      <c r="K139" s="575"/>
      <c r="L139" s="575"/>
      <c r="M139" s="575"/>
      <c r="N139" s="575"/>
      <c r="O139" s="575"/>
      <c r="P139" s="575"/>
      <c r="Q139" s="575"/>
      <c r="R139" s="575"/>
      <c r="S139" s="575"/>
      <c r="T139" s="575"/>
      <c r="U139" s="575"/>
      <c r="V139" s="575"/>
      <c r="W139" s="575"/>
      <c r="X139" s="575"/>
      <c r="Y139" s="575"/>
      <c r="Z139" s="575"/>
      <c r="AA139" s="575"/>
      <c r="AB139" s="575"/>
      <c r="AC139" s="575"/>
      <c r="AD139" s="575"/>
      <c r="AE139" s="575"/>
      <c r="AF139" s="575"/>
      <c r="AG139" s="575"/>
      <c r="AH139" s="575"/>
      <c r="AI139" s="575"/>
      <c r="AJ139" s="575"/>
      <c r="AK139" s="575"/>
      <c r="AL139" s="575"/>
      <c r="AM139" s="575"/>
      <c r="AN139" s="575"/>
      <c r="AO139" s="575"/>
      <c r="AP139" s="575"/>
      <c r="AQ139" s="575"/>
      <c r="AR139" s="575"/>
      <c r="AS139" s="575"/>
      <c r="AT139" s="575"/>
      <c r="AU139" s="575"/>
      <c r="AV139" s="575"/>
      <c r="AW139" s="575"/>
      <c r="AX139" s="575"/>
      <c r="AY139" s="575"/>
      <c r="AZ139" s="575"/>
      <c r="BA139" s="575"/>
      <c r="BB139" s="575"/>
      <c r="BC139" s="575"/>
      <c r="BD139" s="575"/>
      <c r="BE139" s="575"/>
      <c r="BF139" s="575"/>
      <c r="BG139" s="575"/>
      <c r="BH139" s="575"/>
      <c r="BI139" s="575"/>
      <c r="BJ139" s="575"/>
      <c r="BK139" s="575"/>
      <c r="BL139" s="575"/>
      <c r="BM139" s="575"/>
      <c r="BN139" s="575"/>
      <c r="BO139" s="575"/>
      <c r="BP139" s="575"/>
      <c r="BQ139" s="575"/>
      <c r="BR139" s="575"/>
      <c r="BS139" s="575"/>
      <c r="BT139" s="575"/>
      <c r="BU139" s="575"/>
      <c r="BV139" s="575"/>
      <c r="BW139" s="575"/>
      <c r="BX139" s="575"/>
      <c r="BY139" s="575"/>
      <c r="BZ139" s="575"/>
      <c r="CA139" s="575"/>
      <c r="CB139" s="575"/>
      <c r="CC139" s="575"/>
      <c r="CD139" s="575"/>
      <c r="CE139" s="575"/>
      <c r="CF139" s="575"/>
      <c r="CG139" s="575"/>
      <c r="CH139" s="575"/>
      <c r="CI139" s="575"/>
      <c r="CJ139" s="575"/>
      <c r="CK139" s="575"/>
      <c r="CL139" s="575"/>
      <c r="CM139" s="575"/>
      <c r="CN139" s="575"/>
      <c r="CO139" s="575"/>
      <c r="CP139" s="575"/>
      <c r="CQ139" s="575"/>
      <c r="CR139" s="575"/>
      <c r="CS139" s="575"/>
      <c r="CT139" s="575"/>
      <c r="CU139" s="575"/>
      <c r="CV139" s="575"/>
      <c r="CW139" s="575"/>
      <c r="CX139" s="575"/>
      <c r="CY139" s="575"/>
      <c r="CZ139" s="575"/>
      <c r="DA139" s="575"/>
      <c r="DB139" s="575"/>
      <c r="DC139" s="575"/>
      <c r="DD139" s="575"/>
      <c r="DE139" s="575"/>
      <c r="DF139" s="575"/>
      <c r="DG139" s="575"/>
      <c r="DH139" s="575"/>
      <c r="DI139" s="575"/>
      <c r="DJ139" s="575"/>
      <c r="DK139" s="575"/>
      <c r="DL139" s="575"/>
      <c r="DM139" s="575"/>
      <c r="DN139" s="575"/>
      <c r="DO139" s="575"/>
      <c r="DP139" s="575"/>
      <c r="DQ139" s="575"/>
      <c r="DR139" s="575"/>
      <c r="DS139" s="575"/>
      <c r="DT139" s="575"/>
      <c r="DU139" s="575"/>
      <c r="DV139" s="575"/>
      <c r="DW139" s="575"/>
      <c r="DX139" s="575"/>
      <c r="DY139" s="575"/>
      <c r="DZ139" s="575"/>
      <c r="EA139" s="575"/>
      <c r="EB139" s="575"/>
      <c r="EC139" s="575"/>
      <c r="ED139" s="575"/>
      <c r="EE139" s="575"/>
      <c r="EF139" s="575"/>
      <c r="EG139" s="575"/>
      <c r="EH139" s="575"/>
      <c r="EI139" s="575"/>
      <c r="EJ139" s="575"/>
      <c r="EK139" s="575"/>
      <c r="EL139" s="575"/>
      <c r="EM139" s="575"/>
      <c r="EN139" s="575"/>
      <c r="EO139" s="575"/>
      <c r="EP139" s="575"/>
      <c r="EQ139" s="575"/>
      <c r="ER139" s="575"/>
      <c r="ES139" s="575"/>
      <c r="ET139" s="575"/>
      <c r="EU139" s="575"/>
      <c r="EV139" s="575"/>
      <c r="EW139" s="575"/>
      <c r="EX139" s="575"/>
      <c r="EY139" s="575"/>
      <c r="EZ139" s="575"/>
      <c r="FA139" s="575"/>
      <c r="FB139" s="575"/>
      <c r="FC139" s="575"/>
      <c r="FD139" s="575"/>
      <c r="FE139" s="575"/>
      <c r="FF139" s="575"/>
      <c r="FG139" s="575"/>
      <c r="FH139" s="575"/>
      <c r="FI139" s="575"/>
      <c r="FJ139" s="575"/>
      <c r="FK139" s="575"/>
      <c r="FL139" s="575"/>
      <c r="FM139" s="575"/>
      <c r="FN139" s="575"/>
      <c r="FO139" s="575"/>
      <c r="FP139" s="575"/>
      <c r="FQ139" s="575"/>
      <c r="FR139" s="575"/>
      <c r="FS139" s="575"/>
      <c r="FT139" s="575"/>
      <c r="FU139" s="575"/>
      <c r="FV139" s="575"/>
      <c r="FW139" s="575"/>
      <c r="FX139" s="575"/>
      <c r="FY139" s="575"/>
      <c r="FZ139" s="575"/>
      <c r="GA139" s="575"/>
      <c r="GB139" s="575"/>
      <c r="GC139" s="575"/>
      <c r="GD139" s="575"/>
      <c r="GE139" s="575"/>
      <c r="GF139" s="575"/>
      <c r="GG139" s="575"/>
      <c r="GH139" s="575"/>
      <c r="GI139" s="575"/>
      <c r="GJ139" s="575"/>
      <c r="GK139" s="575"/>
      <c r="GL139" s="575"/>
      <c r="GM139" s="575"/>
      <c r="GN139" s="575"/>
      <c r="GO139" s="575"/>
      <c r="GP139" s="575"/>
      <c r="GQ139" s="575"/>
      <c r="GR139" s="575"/>
      <c r="GS139" s="575"/>
      <c r="GT139" s="575"/>
      <c r="GU139" s="575"/>
      <c r="GV139" s="575"/>
      <c r="GW139" s="575"/>
      <c r="GX139" s="575"/>
      <c r="GY139" s="575"/>
      <c r="GZ139" s="575"/>
      <c r="HA139" s="575"/>
      <c r="HB139" s="575"/>
      <c r="HC139" s="575"/>
      <c r="HD139" s="575"/>
      <c r="HE139" s="575"/>
      <c r="HF139" s="575"/>
      <c r="HG139" s="575"/>
      <c r="HH139" s="575"/>
      <c r="HI139" s="575"/>
      <c r="HJ139" s="575"/>
      <c r="HK139" s="575"/>
      <c r="HL139" s="575"/>
      <c r="HM139" s="575"/>
      <c r="HN139" s="575"/>
      <c r="HO139" s="575"/>
      <c r="HP139" s="575"/>
      <c r="HQ139" s="575"/>
      <c r="HR139" s="575"/>
      <c r="HS139" s="575"/>
      <c r="HT139" s="575"/>
      <c r="HU139" s="575"/>
      <c r="HV139" s="575"/>
      <c r="HW139" s="575"/>
      <c r="HX139" s="575"/>
      <c r="HY139" s="575"/>
      <c r="HZ139" s="575"/>
      <c r="IA139" s="575"/>
      <c r="IB139" s="575"/>
      <c r="IC139" s="575"/>
      <c r="ID139" s="575"/>
      <c r="IE139" s="575"/>
      <c r="IF139" s="575"/>
      <c r="IG139" s="575"/>
      <c r="IH139" s="575"/>
      <c r="II139" s="575"/>
      <c r="IJ139" s="575"/>
      <c r="IK139" s="575"/>
      <c r="IL139" s="575"/>
      <c r="IM139" s="575"/>
      <c r="IN139" s="575"/>
      <c r="IO139" s="575"/>
      <c r="IP139" s="575"/>
      <c r="IQ139" s="575"/>
      <c r="IR139" s="575"/>
      <c r="IS139" s="575"/>
      <c r="IT139" s="575"/>
      <c r="IU139" s="575"/>
    </row>
    <row r="140" spans="1:255" s="597" customFormat="1">
      <c r="A140" s="596"/>
      <c r="B140" s="596"/>
      <c r="E140" s="575"/>
      <c r="F140" s="598"/>
      <c r="G140" s="598"/>
      <c r="H140" s="575"/>
      <c r="I140" s="575"/>
      <c r="J140" s="575"/>
      <c r="K140" s="575"/>
      <c r="L140" s="575"/>
      <c r="M140" s="575"/>
      <c r="N140" s="575"/>
      <c r="O140" s="575"/>
      <c r="P140" s="575"/>
      <c r="Q140" s="575"/>
      <c r="R140" s="575"/>
      <c r="S140" s="575"/>
      <c r="T140" s="575"/>
      <c r="U140" s="575"/>
      <c r="V140" s="575"/>
      <c r="W140" s="575"/>
      <c r="X140" s="575"/>
      <c r="Y140" s="575"/>
      <c r="Z140" s="575"/>
      <c r="AA140" s="575"/>
      <c r="AB140" s="575"/>
      <c r="AC140" s="575"/>
      <c r="AD140" s="575"/>
      <c r="AE140" s="575"/>
      <c r="AF140" s="575"/>
      <c r="AG140" s="575"/>
      <c r="AH140" s="575"/>
      <c r="AI140" s="575"/>
      <c r="AJ140" s="575"/>
      <c r="AK140" s="575"/>
      <c r="AL140" s="575"/>
      <c r="AM140" s="575"/>
      <c r="AN140" s="575"/>
      <c r="AO140" s="575"/>
      <c r="AP140" s="575"/>
      <c r="AQ140" s="575"/>
      <c r="AR140" s="575"/>
      <c r="AS140" s="575"/>
      <c r="AT140" s="575"/>
      <c r="AU140" s="575"/>
      <c r="AV140" s="575"/>
      <c r="AW140" s="575"/>
      <c r="AX140" s="575"/>
      <c r="AY140" s="575"/>
      <c r="AZ140" s="575"/>
      <c r="BA140" s="575"/>
      <c r="BB140" s="575"/>
      <c r="BC140" s="575"/>
      <c r="BD140" s="575"/>
      <c r="BE140" s="575"/>
      <c r="BF140" s="575"/>
      <c r="BG140" s="575"/>
      <c r="BH140" s="575"/>
      <c r="BI140" s="575"/>
      <c r="BJ140" s="575"/>
      <c r="BK140" s="575"/>
      <c r="BL140" s="575"/>
      <c r="BM140" s="575"/>
      <c r="BN140" s="575"/>
      <c r="BO140" s="575"/>
      <c r="BP140" s="575"/>
      <c r="BQ140" s="575"/>
      <c r="BR140" s="575"/>
      <c r="BS140" s="575"/>
      <c r="BT140" s="575"/>
      <c r="BU140" s="575"/>
      <c r="BV140" s="575"/>
      <c r="BW140" s="575"/>
      <c r="BX140" s="575"/>
      <c r="BY140" s="575"/>
      <c r="BZ140" s="575"/>
      <c r="CA140" s="575"/>
      <c r="CB140" s="575"/>
      <c r="CC140" s="575"/>
      <c r="CD140" s="575"/>
      <c r="CE140" s="575"/>
      <c r="CF140" s="575"/>
      <c r="CG140" s="575"/>
      <c r="CH140" s="575"/>
      <c r="CI140" s="575"/>
      <c r="CJ140" s="575"/>
      <c r="CK140" s="575"/>
      <c r="CL140" s="575"/>
      <c r="CM140" s="575"/>
      <c r="CN140" s="575"/>
      <c r="CO140" s="575"/>
      <c r="CP140" s="575"/>
      <c r="CQ140" s="575"/>
      <c r="CR140" s="575"/>
      <c r="CS140" s="575"/>
      <c r="CT140" s="575"/>
      <c r="CU140" s="575"/>
      <c r="CV140" s="575"/>
      <c r="CW140" s="575"/>
      <c r="CX140" s="575"/>
      <c r="CY140" s="575"/>
      <c r="CZ140" s="575"/>
      <c r="DA140" s="575"/>
      <c r="DB140" s="575"/>
      <c r="DC140" s="575"/>
      <c r="DD140" s="575"/>
      <c r="DE140" s="575"/>
      <c r="DF140" s="575"/>
      <c r="DG140" s="575"/>
      <c r="DH140" s="575"/>
      <c r="DI140" s="575"/>
      <c r="DJ140" s="575"/>
      <c r="DK140" s="575"/>
      <c r="DL140" s="575"/>
      <c r="DM140" s="575"/>
      <c r="DN140" s="575"/>
      <c r="DO140" s="575"/>
      <c r="DP140" s="575"/>
      <c r="DQ140" s="575"/>
      <c r="DR140" s="575"/>
      <c r="DS140" s="575"/>
      <c r="DT140" s="575"/>
      <c r="DU140" s="575"/>
      <c r="DV140" s="575"/>
      <c r="DW140" s="575"/>
      <c r="DX140" s="575"/>
      <c r="DY140" s="575"/>
      <c r="DZ140" s="575"/>
      <c r="EA140" s="575"/>
      <c r="EB140" s="575"/>
      <c r="EC140" s="575"/>
      <c r="ED140" s="575"/>
      <c r="EE140" s="575"/>
      <c r="EF140" s="575"/>
      <c r="EG140" s="575"/>
      <c r="EH140" s="575"/>
      <c r="EI140" s="575"/>
      <c r="EJ140" s="575"/>
      <c r="EK140" s="575"/>
      <c r="EL140" s="575"/>
      <c r="EM140" s="575"/>
      <c r="EN140" s="575"/>
      <c r="EO140" s="575"/>
      <c r="EP140" s="575"/>
      <c r="EQ140" s="575"/>
      <c r="ER140" s="575"/>
      <c r="ES140" s="575"/>
      <c r="ET140" s="575"/>
      <c r="EU140" s="575"/>
      <c r="EV140" s="575"/>
      <c r="EW140" s="575"/>
      <c r="EX140" s="575"/>
      <c r="EY140" s="575"/>
      <c r="EZ140" s="575"/>
      <c r="FA140" s="575"/>
      <c r="FB140" s="575"/>
      <c r="FC140" s="575"/>
      <c r="FD140" s="575"/>
      <c r="FE140" s="575"/>
      <c r="FF140" s="575"/>
      <c r="FG140" s="575"/>
      <c r="FH140" s="575"/>
      <c r="FI140" s="575"/>
      <c r="FJ140" s="575"/>
      <c r="FK140" s="575"/>
      <c r="FL140" s="575"/>
      <c r="FM140" s="575"/>
      <c r="FN140" s="575"/>
      <c r="FO140" s="575"/>
      <c r="FP140" s="575"/>
      <c r="FQ140" s="575"/>
      <c r="FR140" s="575"/>
      <c r="FS140" s="575"/>
      <c r="FT140" s="575"/>
      <c r="FU140" s="575"/>
      <c r="FV140" s="575"/>
      <c r="FW140" s="575"/>
      <c r="FX140" s="575"/>
      <c r="FY140" s="575"/>
      <c r="FZ140" s="575"/>
      <c r="GA140" s="575"/>
      <c r="GB140" s="575"/>
      <c r="GC140" s="575"/>
      <c r="GD140" s="575"/>
      <c r="GE140" s="575"/>
      <c r="GF140" s="575"/>
      <c r="GG140" s="575"/>
      <c r="GH140" s="575"/>
      <c r="GI140" s="575"/>
      <c r="GJ140" s="575"/>
      <c r="GK140" s="575"/>
      <c r="GL140" s="575"/>
      <c r="GM140" s="575"/>
      <c r="GN140" s="575"/>
      <c r="GO140" s="575"/>
      <c r="GP140" s="575"/>
      <c r="GQ140" s="575"/>
      <c r="GR140" s="575"/>
      <c r="GS140" s="575"/>
      <c r="GT140" s="575"/>
      <c r="GU140" s="575"/>
      <c r="GV140" s="575"/>
      <c r="GW140" s="575"/>
      <c r="GX140" s="575"/>
      <c r="GY140" s="575"/>
      <c r="GZ140" s="575"/>
      <c r="HA140" s="575"/>
      <c r="HB140" s="575"/>
      <c r="HC140" s="575"/>
      <c r="HD140" s="575"/>
      <c r="HE140" s="575"/>
      <c r="HF140" s="575"/>
      <c r="HG140" s="575"/>
      <c r="HH140" s="575"/>
      <c r="HI140" s="575"/>
      <c r="HJ140" s="575"/>
      <c r="HK140" s="575"/>
      <c r="HL140" s="575"/>
      <c r="HM140" s="575"/>
      <c r="HN140" s="575"/>
      <c r="HO140" s="575"/>
      <c r="HP140" s="575"/>
      <c r="HQ140" s="575"/>
      <c r="HR140" s="575"/>
      <c r="HS140" s="575"/>
      <c r="HT140" s="575"/>
      <c r="HU140" s="575"/>
      <c r="HV140" s="575"/>
      <c r="HW140" s="575"/>
      <c r="HX140" s="575"/>
      <c r="HY140" s="575"/>
      <c r="HZ140" s="575"/>
      <c r="IA140" s="575"/>
      <c r="IB140" s="575"/>
      <c r="IC140" s="575"/>
      <c r="ID140" s="575"/>
      <c r="IE140" s="575"/>
      <c r="IF140" s="575"/>
      <c r="IG140" s="575"/>
      <c r="IH140" s="575"/>
      <c r="II140" s="575"/>
      <c r="IJ140" s="575"/>
      <c r="IK140" s="575"/>
      <c r="IL140" s="575"/>
      <c r="IM140" s="575"/>
      <c r="IN140" s="575"/>
      <c r="IO140" s="575"/>
      <c r="IP140" s="575"/>
      <c r="IQ140" s="575"/>
      <c r="IR140" s="575"/>
      <c r="IS140" s="575"/>
      <c r="IT140" s="575"/>
      <c r="IU140" s="575"/>
    </row>
    <row r="141" spans="1:255" s="597" customFormat="1">
      <c r="A141" s="596"/>
      <c r="B141" s="596"/>
      <c r="E141" s="575"/>
      <c r="F141" s="598"/>
      <c r="G141" s="598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  <c r="V141" s="575"/>
      <c r="W141" s="575"/>
      <c r="X141" s="575"/>
      <c r="Y141" s="575"/>
      <c r="Z141" s="575"/>
      <c r="AA141" s="575"/>
      <c r="AB141" s="575"/>
      <c r="AC141" s="575"/>
      <c r="AD141" s="575"/>
      <c r="AE141" s="575"/>
      <c r="AF141" s="575"/>
      <c r="AG141" s="575"/>
      <c r="AH141" s="575"/>
      <c r="AI141" s="575"/>
      <c r="AJ141" s="575"/>
      <c r="AK141" s="575"/>
      <c r="AL141" s="575"/>
      <c r="AM141" s="575"/>
      <c r="AN141" s="575"/>
      <c r="AO141" s="575"/>
      <c r="AP141" s="575"/>
      <c r="AQ141" s="575"/>
      <c r="AR141" s="575"/>
      <c r="AS141" s="575"/>
      <c r="AT141" s="575"/>
      <c r="AU141" s="575"/>
      <c r="AV141" s="575"/>
      <c r="AW141" s="575"/>
      <c r="AX141" s="575"/>
      <c r="AY141" s="575"/>
      <c r="AZ141" s="575"/>
      <c r="BA141" s="575"/>
      <c r="BB141" s="575"/>
      <c r="BC141" s="575"/>
      <c r="BD141" s="575"/>
      <c r="BE141" s="575"/>
      <c r="BF141" s="575"/>
      <c r="BG141" s="575"/>
      <c r="BH141" s="575"/>
      <c r="BI141" s="575"/>
      <c r="BJ141" s="575"/>
      <c r="BK141" s="575"/>
      <c r="BL141" s="575"/>
      <c r="BM141" s="575"/>
      <c r="BN141" s="575"/>
      <c r="BO141" s="575"/>
      <c r="BP141" s="575"/>
      <c r="BQ141" s="575"/>
      <c r="BR141" s="575"/>
      <c r="BS141" s="575"/>
      <c r="BT141" s="575"/>
      <c r="BU141" s="575"/>
      <c r="BV141" s="575"/>
      <c r="BW141" s="575"/>
      <c r="BX141" s="575"/>
      <c r="BY141" s="575"/>
      <c r="BZ141" s="575"/>
      <c r="CA141" s="575"/>
      <c r="CB141" s="575"/>
      <c r="CC141" s="575"/>
      <c r="CD141" s="575"/>
      <c r="CE141" s="575"/>
      <c r="CF141" s="575"/>
      <c r="CG141" s="575"/>
      <c r="CH141" s="575"/>
      <c r="CI141" s="575"/>
      <c r="CJ141" s="575"/>
      <c r="CK141" s="575"/>
      <c r="CL141" s="575"/>
      <c r="CM141" s="575"/>
      <c r="CN141" s="575"/>
      <c r="CO141" s="575"/>
      <c r="CP141" s="575"/>
      <c r="CQ141" s="575"/>
      <c r="CR141" s="575"/>
      <c r="CS141" s="575"/>
      <c r="CT141" s="575"/>
      <c r="CU141" s="575"/>
      <c r="CV141" s="575"/>
      <c r="CW141" s="575"/>
      <c r="CX141" s="575"/>
      <c r="CY141" s="575"/>
      <c r="CZ141" s="575"/>
      <c r="DA141" s="575"/>
      <c r="DB141" s="575"/>
      <c r="DC141" s="575"/>
      <c r="DD141" s="575"/>
      <c r="DE141" s="575"/>
      <c r="DF141" s="575"/>
      <c r="DG141" s="575"/>
      <c r="DH141" s="575"/>
      <c r="DI141" s="575"/>
      <c r="DJ141" s="575"/>
      <c r="DK141" s="575"/>
      <c r="DL141" s="575"/>
      <c r="DM141" s="575"/>
      <c r="DN141" s="575"/>
      <c r="DO141" s="575"/>
      <c r="DP141" s="575"/>
      <c r="DQ141" s="575"/>
      <c r="DR141" s="575"/>
      <c r="DS141" s="575"/>
      <c r="DT141" s="575"/>
      <c r="DU141" s="575"/>
      <c r="DV141" s="575"/>
      <c r="DW141" s="575"/>
      <c r="DX141" s="575"/>
      <c r="DY141" s="575"/>
      <c r="DZ141" s="575"/>
      <c r="EA141" s="575"/>
      <c r="EB141" s="575"/>
      <c r="EC141" s="575"/>
      <c r="ED141" s="575"/>
      <c r="EE141" s="575"/>
      <c r="EF141" s="575"/>
      <c r="EG141" s="575"/>
      <c r="EH141" s="575"/>
      <c r="EI141" s="575"/>
      <c r="EJ141" s="575"/>
      <c r="EK141" s="575"/>
      <c r="EL141" s="575"/>
      <c r="EM141" s="575"/>
      <c r="EN141" s="575"/>
      <c r="EO141" s="575"/>
      <c r="EP141" s="575"/>
      <c r="EQ141" s="575"/>
      <c r="ER141" s="575"/>
      <c r="ES141" s="575"/>
      <c r="ET141" s="575"/>
      <c r="EU141" s="575"/>
      <c r="EV141" s="575"/>
      <c r="EW141" s="575"/>
      <c r="EX141" s="575"/>
      <c r="EY141" s="575"/>
      <c r="EZ141" s="575"/>
      <c r="FA141" s="575"/>
      <c r="FB141" s="575"/>
      <c r="FC141" s="575"/>
      <c r="FD141" s="575"/>
      <c r="FE141" s="575"/>
      <c r="FF141" s="575"/>
      <c r="FG141" s="575"/>
      <c r="FH141" s="575"/>
      <c r="FI141" s="575"/>
      <c r="FJ141" s="575"/>
      <c r="FK141" s="575"/>
      <c r="FL141" s="575"/>
      <c r="FM141" s="575"/>
      <c r="FN141" s="575"/>
      <c r="FO141" s="575"/>
      <c r="FP141" s="575"/>
      <c r="FQ141" s="575"/>
      <c r="FR141" s="575"/>
      <c r="FS141" s="575"/>
      <c r="FT141" s="575"/>
      <c r="FU141" s="575"/>
      <c r="FV141" s="575"/>
      <c r="FW141" s="575"/>
      <c r="FX141" s="575"/>
      <c r="FY141" s="575"/>
      <c r="FZ141" s="575"/>
      <c r="GA141" s="575"/>
      <c r="GB141" s="575"/>
      <c r="GC141" s="575"/>
      <c r="GD141" s="575"/>
      <c r="GE141" s="575"/>
      <c r="GF141" s="575"/>
      <c r="GG141" s="575"/>
      <c r="GH141" s="575"/>
      <c r="GI141" s="575"/>
      <c r="GJ141" s="575"/>
      <c r="GK141" s="575"/>
      <c r="GL141" s="575"/>
      <c r="GM141" s="575"/>
      <c r="GN141" s="575"/>
      <c r="GO141" s="575"/>
      <c r="GP141" s="575"/>
      <c r="GQ141" s="575"/>
      <c r="GR141" s="575"/>
      <c r="GS141" s="575"/>
      <c r="GT141" s="575"/>
      <c r="GU141" s="575"/>
      <c r="GV141" s="575"/>
      <c r="GW141" s="575"/>
      <c r="GX141" s="575"/>
      <c r="GY141" s="575"/>
      <c r="GZ141" s="575"/>
      <c r="HA141" s="575"/>
      <c r="HB141" s="575"/>
      <c r="HC141" s="575"/>
      <c r="HD141" s="575"/>
      <c r="HE141" s="575"/>
      <c r="HF141" s="575"/>
      <c r="HG141" s="575"/>
      <c r="HH141" s="575"/>
      <c r="HI141" s="575"/>
      <c r="HJ141" s="575"/>
      <c r="HK141" s="575"/>
      <c r="HL141" s="575"/>
      <c r="HM141" s="575"/>
      <c r="HN141" s="575"/>
      <c r="HO141" s="575"/>
      <c r="HP141" s="575"/>
      <c r="HQ141" s="575"/>
      <c r="HR141" s="575"/>
      <c r="HS141" s="575"/>
      <c r="HT141" s="575"/>
      <c r="HU141" s="575"/>
      <c r="HV141" s="575"/>
      <c r="HW141" s="575"/>
      <c r="HX141" s="575"/>
      <c r="HY141" s="575"/>
      <c r="HZ141" s="575"/>
      <c r="IA141" s="575"/>
      <c r="IB141" s="575"/>
      <c r="IC141" s="575"/>
      <c r="ID141" s="575"/>
      <c r="IE141" s="575"/>
      <c r="IF141" s="575"/>
      <c r="IG141" s="575"/>
      <c r="IH141" s="575"/>
      <c r="II141" s="575"/>
      <c r="IJ141" s="575"/>
      <c r="IK141" s="575"/>
      <c r="IL141" s="575"/>
      <c r="IM141" s="575"/>
      <c r="IN141" s="575"/>
      <c r="IO141" s="575"/>
      <c r="IP141" s="575"/>
      <c r="IQ141" s="575"/>
      <c r="IR141" s="575"/>
      <c r="IS141" s="575"/>
      <c r="IT141" s="575"/>
      <c r="IU141" s="575"/>
    </row>
    <row r="142" spans="1:255" s="597" customFormat="1">
      <c r="A142" s="596"/>
      <c r="B142" s="596"/>
      <c r="E142" s="575"/>
      <c r="F142" s="598"/>
      <c r="G142" s="598"/>
      <c r="H142" s="575"/>
      <c r="I142" s="575"/>
      <c r="J142" s="575"/>
      <c r="K142" s="575"/>
      <c r="L142" s="575"/>
      <c r="M142" s="575"/>
      <c r="N142" s="575"/>
      <c r="O142" s="575"/>
      <c r="P142" s="575"/>
      <c r="Q142" s="575"/>
      <c r="R142" s="575"/>
      <c r="S142" s="575"/>
      <c r="T142" s="575"/>
      <c r="U142" s="575"/>
      <c r="V142" s="575"/>
      <c r="W142" s="575"/>
      <c r="X142" s="575"/>
      <c r="Y142" s="575"/>
      <c r="Z142" s="575"/>
      <c r="AA142" s="575"/>
      <c r="AB142" s="575"/>
      <c r="AC142" s="575"/>
      <c r="AD142" s="575"/>
      <c r="AE142" s="575"/>
      <c r="AF142" s="575"/>
      <c r="AG142" s="575"/>
      <c r="AH142" s="575"/>
      <c r="AI142" s="575"/>
      <c r="AJ142" s="575"/>
      <c r="AK142" s="575"/>
      <c r="AL142" s="575"/>
      <c r="AM142" s="575"/>
      <c r="AN142" s="575"/>
      <c r="AO142" s="575"/>
      <c r="AP142" s="575"/>
      <c r="AQ142" s="575"/>
      <c r="AR142" s="575"/>
      <c r="AS142" s="575"/>
      <c r="AT142" s="575"/>
      <c r="AU142" s="575"/>
      <c r="AV142" s="575"/>
      <c r="AW142" s="575"/>
      <c r="AX142" s="575"/>
      <c r="AY142" s="575"/>
      <c r="AZ142" s="575"/>
      <c r="BA142" s="575"/>
      <c r="BB142" s="575"/>
      <c r="BC142" s="575"/>
      <c r="BD142" s="575"/>
      <c r="BE142" s="575"/>
      <c r="BF142" s="575"/>
      <c r="BG142" s="575"/>
      <c r="BH142" s="575"/>
      <c r="BI142" s="575"/>
      <c r="BJ142" s="575"/>
      <c r="BK142" s="575"/>
      <c r="BL142" s="575"/>
      <c r="BM142" s="575"/>
      <c r="BN142" s="575"/>
      <c r="BO142" s="575"/>
      <c r="BP142" s="575"/>
      <c r="BQ142" s="575"/>
      <c r="BR142" s="575"/>
      <c r="BS142" s="575"/>
      <c r="BT142" s="575"/>
      <c r="BU142" s="575"/>
      <c r="BV142" s="575"/>
      <c r="BW142" s="575"/>
      <c r="BX142" s="575"/>
      <c r="BY142" s="575"/>
      <c r="BZ142" s="575"/>
      <c r="CA142" s="575"/>
      <c r="CB142" s="575"/>
      <c r="CC142" s="575"/>
      <c r="CD142" s="575"/>
      <c r="CE142" s="575"/>
      <c r="CF142" s="575"/>
      <c r="CG142" s="575"/>
      <c r="CH142" s="575"/>
      <c r="CI142" s="575"/>
      <c r="CJ142" s="575"/>
      <c r="CK142" s="575"/>
      <c r="CL142" s="575"/>
      <c r="CM142" s="575"/>
      <c r="CN142" s="575"/>
      <c r="CO142" s="575"/>
      <c r="CP142" s="575"/>
      <c r="CQ142" s="575"/>
      <c r="CR142" s="575"/>
      <c r="CS142" s="575"/>
      <c r="CT142" s="575"/>
      <c r="CU142" s="575"/>
      <c r="CV142" s="575"/>
      <c r="CW142" s="575"/>
      <c r="CX142" s="575"/>
      <c r="CY142" s="575"/>
      <c r="CZ142" s="575"/>
      <c r="DA142" s="575"/>
      <c r="DB142" s="575"/>
      <c r="DC142" s="575"/>
      <c r="DD142" s="575"/>
      <c r="DE142" s="575"/>
      <c r="DF142" s="575"/>
      <c r="DG142" s="575"/>
      <c r="DH142" s="575"/>
      <c r="DI142" s="575"/>
      <c r="DJ142" s="575"/>
      <c r="DK142" s="575"/>
      <c r="DL142" s="575"/>
      <c r="DM142" s="575"/>
      <c r="DN142" s="575"/>
      <c r="DO142" s="575"/>
      <c r="DP142" s="575"/>
      <c r="DQ142" s="575"/>
      <c r="DR142" s="575"/>
      <c r="DS142" s="575"/>
      <c r="DT142" s="575"/>
      <c r="DU142" s="575"/>
      <c r="DV142" s="575"/>
      <c r="DW142" s="575"/>
      <c r="DX142" s="575"/>
      <c r="DY142" s="575"/>
      <c r="DZ142" s="575"/>
      <c r="EA142" s="575"/>
      <c r="EB142" s="575"/>
      <c r="EC142" s="575"/>
      <c r="ED142" s="575"/>
      <c r="EE142" s="575"/>
      <c r="EF142" s="575"/>
      <c r="EG142" s="575"/>
      <c r="EH142" s="575"/>
      <c r="EI142" s="575"/>
      <c r="EJ142" s="575"/>
      <c r="EK142" s="575"/>
      <c r="EL142" s="575"/>
      <c r="EM142" s="575"/>
      <c r="EN142" s="575"/>
      <c r="EO142" s="575"/>
      <c r="EP142" s="575"/>
      <c r="EQ142" s="575"/>
      <c r="ER142" s="575"/>
      <c r="ES142" s="575"/>
      <c r="ET142" s="575"/>
      <c r="EU142" s="575"/>
      <c r="EV142" s="575"/>
      <c r="EW142" s="575"/>
      <c r="EX142" s="575"/>
      <c r="EY142" s="575"/>
      <c r="EZ142" s="575"/>
      <c r="FA142" s="575"/>
      <c r="FB142" s="575"/>
      <c r="FC142" s="575"/>
      <c r="FD142" s="575"/>
      <c r="FE142" s="575"/>
      <c r="FF142" s="575"/>
      <c r="FG142" s="575"/>
      <c r="FH142" s="575"/>
      <c r="FI142" s="575"/>
      <c r="FJ142" s="575"/>
      <c r="FK142" s="575"/>
      <c r="FL142" s="575"/>
      <c r="FM142" s="575"/>
      <c r="FN142" s="575"/>
      <c r="FO142" s="575"/>
      <c r="FP142" s="575"/>
      <c r="FQ142" s="575"/>
      <c r="FR142" s="575"/>
      <c r="FS142" s="575"/>
      <c r="FT142" s="575"/>
      <c r="FU142" s="575"/>
      <c r="FV142" s="575"/>
      <c r="FW142" s="575"/>
      <c r="FX142" s="575"/>
      <c r="FY142" s="575"/>
      <c r="FZ142" s="575"/>
      <c r="GA142" s="575"/>
      <c r="GB142" s="575"/>
      <c r="GC142" s="575"/>
      <c r="GD142" s="575"/>
      <c r="GE142" s="575"/>
      <c r="GF142" s="575"/>
      <c r="GG142" s="575"/>
      <c r="GH142" s="575"/>
      <c r="GI142" s="575"/>
      <c r="GJ142" s="575"/>
      <c r="GK142" s="575"/>
      <c r="GL142" s="575"/>
      <c r="GM142" s="575"/>
      <c r="GN142" s="575"/>
      <c r="GO142" s="575"/>
      <c r="GP142" s="575"/>
      <c r="GQ142" s="575"/>
      <c r="GR142" s="575"/>
      <c r="GS142" s="575"/>
      <c r="GT142" s="575"/>
      <c r="GU142" s="575"/>
      <c r="GV142" s="575"/>
      <c r="GW142" s="575"/>
      <c r="GX142" s="575"/>
      <c r="GY142" s="575"/>
      <c r="GZ142" s="575"/>
      <c r="HA142" s="575"/>
      <c r="HB142" s="575"/>
      <c r="HC142" s="575"/>
      <c r="HD142" s="575"/>
      <c r="HE142" s="575"/>
      <c r="HF142" s="575"/>
      <c r="HG142" s="575"/>
      <c r="HH142" s="575"/>
      <c r="HI142" s="575"/>
      <c r="HJ142" s="575"/>
      <c r="HK142" s="575"/>
      <c r="HL142" s="575"/>
      <c r="HM142" s="575"/>
      <c r="HN142" s="575"/>
      <c r="HO142" s="575"/>
      <c r="HP142" s="575"/>
      <c r="HQ142" s="575"/>
      <c r="HR142" s="575"/>
      <c r="HS142" s="575"/>
      <c r="HT142" s="575"/>
      <c r="HU142" s="575"/>
      <c r="HV142" s="575"/>
      <c r="HW142" s="575"/>
      <c r="HX142" s="575"/>
      <c r="HY142" s="575"/>
      <c r="HZ142" s="575"/>
      <c r="IA142" s="575"/>
      <c r="IB142" s="575"/>
      <c r="IC142" s="575"/>
      <c r="ID142" s="575"/>
      <c r="IE142" s="575"/>
      <c r="IF142" s="575"/>
      <c r="IG142" s="575"/>
      <c r="IH142" s="575"/>
      <c r="II142" s="575"/>
      <c r="IJ142" s="575"/>
      <c r="IK142" s="575"/>
      <c r="IL142" s="575"/>
      <c r="IM142" s="575"/>
      <c r="IN142" s="575"/>
      <c r="IO142" s="575"/>
      <c r="IP142" s="575"/>
      <c r="IQ142" s="575"/>
      <c r="IR142" s="575"/>
      <c r="IS142" s="575"/>
      <c r="IT142" s="575"/>
      <c r="IU142" s="575"/>
    </row>
    <row r="143" spans="1:255" s="597" customFormat="1">
      <c r="A143" s="596"/>
      <c r="B143" s="596"/>
      <c r="E143" s="575"/>
      <c r="F143" s="598"/>
      <c r="G143" s="598"/>
      <c r="H143" s="575"/>
      <c r="I143" s="575"/>
      <c r="J143" s="575"/>
      <c r="K143" s="575"/>
      <c r="L143" s="575"/>
      <c r="M143" s="575"/>
      <c r="N143" s="575"/>
      <c r="O143" s="575"/>
      <c r="P143" s="575"/>
      <c r="Q143" s="575"/>
      <c r="R143" s="575"/>
      <c r="S143" s="575"/>
      <c r="T143" s="575"/>
      <c r="U143" s="575"/>
      <c r="V143" s="575"/>
      <c r="W143" s="575"/>
      <c r="X143" s="575"/>
      <c r="Y143" s="575"/>
      <c r="Z143" s="575"/>
      <c r="AA143" s="575"/>
      <c r="AB143" s="575"/>
      <c r="AC143" s="575"/>
      <c r="AD143" s="575"/>
      <c r="AE143" s="575"/>
      <c r="AF143" s="575"/>
      <c r="AG143" s="575"/>
      <c r="AH143" s="575"/>
      <c r="AI143" s="575"/>
      <c r="AJ143" s="575"/>
      <c r="AK143" s="575"/>
      <c r="AL143" s="575"/>
      <c r="AM143" s="575"/>
      <c r="AN143" s="575"/>
      <c r="AO143" s="575"/>
      <c r="AP143" s="575"/>
      <c r="AQ143" s="575"/>
      <c r="AR143" s="575"/>
      <c r="AS143" s="575"/>
      <c r="AT143" s="575"/>
      <c r="AU143" s="575"/>
      <c r="AV143" s="575"/>
      <c r="AW143" s="575"/>
      <c r="AX143" s="575"/>
      <c r="AY143" s="575"/>
      <c r="AZ143" s="575"/>
      <c r="BA143" s="575"/>
      <c r="BB143" s="575"/>
      <c r="BC143" s="575"/>
      <c r="BD143" s="575"/>
      <c r="BE143" s="575"/>
      <c r="BF143" s="575"/>
      <c r="BG143" s="575"/>
      <c r="BH143" s="575"/>
      <c r="BI143" s="575"/>
      <c r="BJ143" s="575"/>
      <c r="BK143" s="575"/>
      <c r="BL143" s="575"/>
      <c r="BM143" s="575"/>
      <c r="BN143" s="575"/>
      <c r="BO143" s="575"/>
      <c r="BP143" s="575"/>
      <c r="BQ143" s="575"/>
      <c r="BR143" s="575"/>
      <c r="BS143" s="575"/>
      <c r="BT143" s="575"/>
      <c r="BU143" s="575"/>
      <c r="BV143" s="575"/>
      <c r="BW143" s="575"/>
      <c r="BX143" s="575"/>
      <c r="BY143" s="575"/>
      <c r="BZ143" s="575"/>
      <c r="CA143" s="575"/>
      <c r="CB143" s="575"/>
      <c r="CC143" s="575"/>
      <c r="CD143" s="575"/>
      <c r="CE143" s="575"/>
      <c r="CF143" s="575"/>
      <c r="CG143" s="575"/>
      <c r="CH143" s="575"/>
      <c r="CI143" s="575"/>
      <c r="CJ143" s="575"/>
      <c r="CK143" s="575"/>
      <c r="CL143" s="575"/>
      <c r="CM143" s="575"/>
      <c r="CN143" s="575"/>
      <c r="CO143" s="575"/>
      <c r="CP143" s="575"/>
      <c r="CQ143" s="575"/>
      <c r="CR143" s="575"/>
      <c r="CS143" s="575"/>
      <c r="CT143" s="575"/>
      <c r="CU143" s="575"/>
      <c r="CV143" s="575"/>
      <c r="CW143" s="575"/>
      <c r="CX143" s="575"/>
      <c r="CY143" s="575"/>
      <c r="CZ143" s="575"/>
      <c r="DA143" s="575"/>
      <c r="DB143" s="575"/>
      <c r="DC143" s="575"/>
      <c r="DD143" s="575"/>
      <c r="DE143" s="575"/>
      <c r="DF143" s="575"/>
      <c r="DG143" s="575"/>
      <c r="DH143" s="575"/>
      <c r="DI143" s="575"/>
      <c r="DJ143" s="575"/>
      <c r="DK143" s="575"/>
      <c r="DL143" s="575"/>
      <c r="DM143" s="575"/>
      <c r="DN143" s="575"/>
      <c r="DO143" s="575"/>
      <c r="DP143" s="575"/>
      <c r="DQ143" s="575"/>
      <c r="DR143" s="575"/>
      <c r="DS143" s="575"/>
      <c r="DT143" s="575"/>
      <c r="DU143" s="575"/>
      <c r="DV143" s="575"/>
      <c r="DW143" s="575"/>
      <c r="DX143" s="575"/>
      <c r="DY143" s="575"/>
      <c r="DZ143" s="575"/>
      <c r="EA143" s="575"/>
      <c r="EB143" s="575"/>
      <c r="EC143" s="575"/>
      <c r="ED143" s="575"/>
      <c r="EE143" s="575"/>
      <c r="EF143" s="575"/>
      <c r="EG143" s="575"/>
      <c r="EH143" s="575"/>
      <c r="EI143" s="575"/>
      <c r="EJ143" s="575"/>
      <c r="EK143" s="575"/>
      <c r="EL143" s="575"/>
      <c r="EM143" s="575"/>
      <c r="EN143" s="575"/>
      <c r="EO143" s="575"/>
      <c r="EP143" s="575"/>
      <c r="EQ143" s="575"/>
      <c r="ER143" s="575"/>
      <c r="ES143" s="575"/>
      <c r="ET143" s="575"/>
      <c r="EU143" s="575"/>
      <c r="EV143" s="575"/>
      <c r="EW143" s="575"/>
      <c r="EX143" s="575"/>
      <c r="EY143" s="575"/>
      <c r="EZ143" s="575"/>
      <c r="FA143" s="575"/>
      <c r="FB143" s="575"/>
      <c r="FC143" s="575"/>
      <c r="FD143" s="575"/>
      <c r="FE143" s="575"/>
      <c r="FF143" s="575"/>
      <c r="FG143" s="575"/>
      <c r="FH143" s="575"/>
      <c r="FI143" s="575"/>
      <c r="FJ143" s="575"/>
      <c r="FK143" s="575"/>
      <c r="FL143" s="575"/>
      <c r="FM143" s="575"/>
      <c r="FN143" s="575"/>
      <c r="FO143" s="575"/>
      <c r="FP143" s="575"/>
      <c r="FQ143" s="575"/>
      <c r="FR143" s="575"/>
      <c r="FS143" s="575"/>
      <c r="FT143" s="575"/>
      <c r="FU143" s="575"/>
      <c r="FV143" s="575"/>
      <c r="FW143" s="575"/>
      <c r="FX143" s="575"/>
      <c r="FY143" s="575"/>
      <c r="FZ143" s="575"/>
      <c r="GA143" s="575"/>
      <c r="GB143" s="575"/>
      <c r="GC143" s="575"/>
      <c r="GD143" s="575"/>
      <c r="GE143" s="575"/>
      <c r="GF143" s="575"/>
      <c r="GG143" s="575"/>
      <c r="GH143" s="575"/>
      <c r="GI143" s="575"/>
      <c r="GJ143" s="575"/>
      <c r="GK143" s="575"/>
      <c r="GL143" s="575"/>
      <c r="GM143" s="575"/>
      <c r="GN143" s="575"/>
      <c r="GO143" s="575"/>
      <c r="GP143" s="575"/>
      <c r="GQ143" s="575"/>
      <c r="GR143" s="575"/>
      <c r="GS143" s="575"/>
      <c r="GT143" s="575"/>
      <c r="GU143" s="575"/>
      <c r="GV143" s="575"/>
      <c r="GW143" s="575"/>
      <c r="GX143" s="575"/>
      <c r="GY143" s="575"/>
      <c r="GZ143" s="575"/>
      <c r="HA143" s="575"/>
      <c r="HB143" s="575"/>
      <c r="HC143" s="575"/>
      <c r="HD143" s="575"/>
      <c r="HE143" s="575"/>
      <c r="HF143" s="575"/>
      <c r="HG143" s="575"/>
      <c r="HH143" s="575"/>
      <c r="HI143" s="575"/>
      <c r="HJ143" s="575"/>
      <c r="HK143" s="575"/>
      <c r="HL143" s="575"/>
      <c r="HM143" s="575"/>
      <c r="HN143" s="575"/>
      <c r="HO143" s="575"/>
      <c r="HP143" s="575"/>
      <c r="HQ143" s="575"/>
      <c r="HR143" s="575"/>
      <c r="HS143" s="575"/>
      <c r="HT143" s="575"/>
      <c r="HU143" s="575"/>
      <c r="HV143" s="575"/>
      <c r="HW143" s="575"/>
      <c r="HX143" s="575"/>
      <c r="HY143" s="575"/>
      <c r="HZ143" s="575"/>
      <c r="IA143" s="575"/>
      <c r="IB143" s="575"/>
      <c r="IC143" s="575"/>
      <c r="ID143" s="575"/>
      <c r="IE143" s="575"/>
      <c r="IF143" s="575"/>
      <c r="IG143" s="575"/>
      <c r="IH143" s="575"/>
      <c r="II143" s="575"/>
      <c r="IJ143" s="575"/>
      <c r="IK143" s="575"/>
      <c r="IL143" s="575"/>
      <c r="IM143" s="575"/>
      <c r="IN143" s="575"/>
      <c r="IO143" s="575"/>
      <c r="IP143" s="575"/>
      <c r="IQ143" s="575"/>
      <c r="IR143" s="575"/>
      <c r="IS143" s="575"/>
      <c r="IT143" s="575"/>
      <c r="IU143" s="575"/>
    </row>
    <row r="144" spans="1:255" s="597" customFormat="1">
      <c r="A144" s="596"/>
      <c r="B144" s="596"/>
      <c r="E144" s="575"/>
      <c r="F144" s="598"/>
      <c r="G144" s="598"/>
      <c r="H144" s="575"/>
      <c r="I144" s="575"/>
      <c r="J144" s="575"/>
      <c r="K144" s="575"/>
      <c r="L144" s="575"/>
      <c r="M144" s="575"/>
      <c r="N144" s="575"/>
      <c r="O144" s="575"/>
      <c r="P144" s="575"/>
      <c r="Q144" s="575"/>
      <c r="R144" s="575"/>
      <c r="S144" s="575"/>
      <c r="T144" s="575"/>
      <c r="U144" s="575"/>
      <c r="V144" s="575"/>
      <c r="W144" s="575"/>
      <c r="X144" s="575"/>
      <c r="Y144" s="575"/>
      <c r="Z144" s="575"/>
      <c r="AA144" s="575"/>
      <c r="AB144" s="575"/>
      <c r="AC144" s="575"/>
      <c r="AD144" s="575"/>
      <c r="AE144" s="575"/>
      <c r="AF144" s="575"/>
      <c r="AG144" s="575"/>
      <c r="AH144" s="575"/>
      <c r="AI144" s="575"/>
      <c r="AJ144" s="575"/>
      <c r="AK144" s="575"/>
      <c r="AL144" s="575"/>
      <c r="AM144" s="575"/>
      <c r="AN144" s="575"/>
      <c r="AO144" s="575"/>
      <c r="AP144" s="575"/>
      <c r="AQ144" s="575"/>
      <c r="AR144" s="575"/>
      <c r="AS144" s="575"/>
      <c r="AT144" s="575"/>
      <c r="AU144" s="575"/>
      <c r="AV144" s="575"/>
      <c r="AW144" s="575"/>
      <c r="AX144" s="575"/>
      <c r="AY144" s="575"/>
      <c r="AZ144" s="575"/>
      <c r="BA144" s="575"/>
      <c r="BB144" s="575"/>
      <c r="BC144" s="575"/>
      <c r="BD144" s="575"/>
      <c r="BE144" s="575"/>
      <c r="BF144" s="575"/>
      <c r="BG144" s="575"/>
      <c r="BH144" s="575"/>
      <c r="BI144" s="575"/>
      <c r="BJ144" s="575"/>
      <c r="BK144" s="575"/>
      <c r="BL144" s="575"/>
      <c r="BM144" s="575"/>
      <c r="BN144" s="575"/>
      <c r="BO144" s="575"/>
      <c r="BP144" s="575"/>
      <c r="BQ144" s="575"/>
      <c r="BR144" s="575"/>
      <c r="BS144" s="575"/>
      <c r="BT144" s="575"/>
      <c r="BU144" s="575"/>
      <c r="BV144" s="575"/>
      <c r="BW144" s="575"/>
      <c r="BX144" s="575"/>
      <c r="BY144" s="575"/>
      <c r="BZ144" s="575"/>
      <c r="CA144" s="575"/>
      <c r="CB144" s="575"/>
      <c r="CC144" s="575"/>
      <c r="CD144" s="575"/>
      <c r="CE144" s="575"/>
      <c r="CF144" s="575"/>
      <c r="CG144" s="575"/>
      <c r="CH144" s="575"/>
      <c r="CI144" s="575"/>
      <c r="CJ144" s="575"/>
      <c r="CK144" s="575"/>
      <c r="CL144" s="575"/>
      <c r="CM144" s="575"/>
      <c r="CN144" s="575"/>
      <c r="CO144" s="575"/>
      <c r="CP144" s="575"/>
      <c r="CQ144" s="575"/>
      <c r="CR144" s="575"/>
      <c r="CS144" s="575"/>
      <c r="CT144" s="575"/>
      <c r="CU144" s="575"/>
      <c r="CV144" s="575"/>
      <c r="CW144" s="575"/>
      <c r="CX144" s="575"/>
      <c r="CY144" s="575"/>
      <c r="CZ144" s="575"/>
      <c r="DA144" s="575"/>
      <c r="DB144" s="575"/>
      <c r="DC144" s="575"/>
      <c r="DD144" s="575"/>
      <c r="DE144" s="575"/>
      <c r="DF144" s="575"/>
      <c r="DG144" s="575"/>
      <c r="DH144" s="575"/>
      <c r="DI144" s="575"/>
      <c r="DJ144" s="575"/>
      <c r="DK144" s="575"/>
      <c r="DL144" s="575"/>
      <c r="DM144" s="575"/>
      <c r="DN144" s="575"/>
      <c r="DO144" s="575"/>
      <c r="DP144" s="575"/>
      <c r="DQ144" s="575"/>
      <c r="DR144" s="575"/>
      <c r="DS144" s="575"/>
      <c r="DT144" s="575"/>
      <c r="DU144" s="575"/>
      <c r="DV144" s="575"/>
      <c r="DW144" s="575"/>
      <c r="DX144" s="575"/>
      <c r="DY144" s="575"/>
      <c r="DZ144" s="575"/>
      <c r="EA144" s="575"/>
      <c r="EB144" s="575"/>
      <c r="EC144" s="575"/>
      <c r="ED144" s="575"/>
      <c r="EE144" s="575"/>
      <c r="EF144" s="575"/>
      <c r="EG144" s="575"/>
      <c r="EH144" s="575"/>
      <c r="EI144" s="575"/>
      <c r="EJ144" s="575"/>
      <c r="EK144" s="575"/>
      <c r="EL144" s="575"/>
      <c r="EM144" s="575"/>
      <c r="EN144" s="575"/>
      <c r="EO144" s="575"/>
      <c r="EP144" s="575"/>
      <c r="EQ144" s="575"/>
      <c r="ER144" s="575"/>
      <c r="ES144" s="575"/>
      <c r="ET144" s="575"/>
      <c r="EU144" s="575"/>
      <c r="EV144" s="575"/>
      <c r="EW144" s="575"/>
      <c r="EX144" s="575"/>
      <c r="EY144" s="575"/>
      <c r="EZ144" s="575"/>
      <c r="FA144" s="575"/>
      <c r="FB144" s="575"/>
      <c r="FC144" s="575"/>
      <c r="FD144" s="575"/>
      <c r="FE144" s="575"/>
      <c r="FF144" s="575"/>
      <c r="FG144" s="575"/>
      <c r="FH144" s="575"/>
      <c r="FI144" s="575"/>
      <c r="FJ144" s="575"/>
      <c r="FK144" s="575"/>
      <c r="FL144" s="575"/>
      <c r="FM144" s="575"/>
      <c r="FN144" s="575"/>
      <c r="FO144" s="575"/>
      <c r="FP144" s="575"/>
      <c r="FQ144" s="575"/>
      <c r="FR144" s="575"/>
      <c r="FS144" s="575"/>
      <c r="FT144" s="575"/>
      <c r="FU144" s="575"/>
      <c r="FV144" s="575"/>
      <c r="FW144" s="575"/>
      <c r="FX144" s="575"/>
      <c r="FY144" s="575"/>
      <c r="FZ144" s="575"/>
      <c r="GA144" s="575"/>
      <c r="GB144" s="575"/>
      <c r="GC144" s="575"/>
      <c r="GD144" s="575"/>
      <c r="GE144" s="575"/>
      <c r="GF144" s="575"/>
      <c r="GG144" s="575"/>
      <c r="GH144" s="575"/>
      <c r="GI144" s="575"/>
      <c r="GJ144" s="575"/>
      <c r="GK144" s="575"/>
      <c r="GL144" s="575"/>
      <c r="GM144" s="575"/>
      <c r="GN144" s="575"/>
      <c r="GO144" s="575"/>
      <c r="GP144" s="575"/>
      <c r="GQ144" s="575"/>
      <c r="GR144" s="575"/>
      <c r="GS144" s="575"/>
      <c r="GT144" s="575"/>
      <c r="GU144" s="575"/>
      <c r="GV144" s="575"/>
      <c r="GW144" s="575"/>
      <c r="GX144" s="575"/>
      <c r="GY144" s="575"/>
      <c r="GZ144" s="575"/>
      <c r="HA144" s="575"/>
      <c r="HB144" s="575"/>
      <c r="HC144" s="575"/>
      <c r="HD144" s="575"/>
      <c r="HE144" s="575"/>
      <c r="HF144" s="575"/>
      <c r="HG144" s="575"/>
      <c r="HH144" s="575"/>
      <c r="HI144" s="575"/>
      <c r="HJ144" s="575"/>
      <c r="HK144" s="575"/>
      <c r="HL144" s="575"/>
      <c r="HM144" s="575"/>
      <c r="HN144" s="575"/>
      <c r="HO144" s="575"/>
      <c r="HP144" s="575"/>
      <c r="HQ144" s="575"/>
      <c r="HR144" s="575"/>
      <c r="HS144" s="575"/>
      <c r="HT144" s="575"/>
      <c r="HU144" s="575"/>
      <c r="HV144" s="575"/>
      <c r="HW144" s="575"/>
      <c r="HX144" s="575"/>
      <c r="HY144" s="575"/>
      <c r="HZ144" s="575"/>
      <c r="IA144" s="575"/>
      <c r="IB144" s="575"/>
      <c r="IC144" s="575"/>
      <c r="ID144" s="575"/>
      <c r="IE144" s="575"/>
      <c r="IF144" s="575"/>
      <c r="IG144" s="575"/>
      <c r="IH144" s="575"/>
      <c r="II144" s="575"/>
      <c r="IJ144" s="575"/>
      <c r="IK144" s="575"/>
      <c r="IL144" s="575"/>
      <c r="IM144" s="575"/>
      <c r="IN144" s="575"/>
      <c r="IO144" s="575"/>
      <c r="IP144" s="575"/>
      <c r="IQ144" s="575"/>
      <c r="IR144" s="575"/>
      <c r="IS144" s="575"/>
      <c r="IT144" s="575"/>
      <c r="IU144" s="575"/>
    </row>
    <row r="145" spans="1:255" s="597" customFormat="1">
      <c r="A145" s="596"/>
      <c r="B145" s="596"/>
      <c r="E145" s="575"/>
      <c r="F145" s="598"/>
      <c r="G145" s="598"/>
      <c r="H145" s="575"/>
      <c r="I145" s="575"/>
      <c r="J145" s="575"/>
      <c r="K145" s="575"/>
      <c r="L145" s="575"/>
      <c r="M145" s="575"/>
      <c r="N145" s="575"/>
      <c r="O145" s="575"/>
      <c r="P145" s="575"/>
      <c r="Q145" s="575"/>
      <c r="R145" s="575"/>
      <c r="S145" s="575"/>
      <c r="T145" s="575"/>
      <c r="U145" s="575"/>
      <c r="V145" s="575"/>
      <c r="W145" s="575"/>
      <c r="X145" s="575"/>
      <c r="Y145" s="575"/>
      <c r="Z145" s="575"/>
      <c r="AA145" s="575"/>
      <c r="AB145" s="575"/>
      <c r="AC145" s="575"/>
      <c r="AD145" s="575"/>
      <c r="AE145" s="575"/>
      <c r="AF145" s="575"/>
      <c r="AG145" s="575"/>
      <c r="AH145" s="575"/>
      <c r="AI145" s="575"/>
      <c r="AJ145" s="575"/>
      <c r="AK145" s="575"/>
      <c r="AL145" s="575"/>
      <c r="AM145" s="575"/>
      <c r="AN145" s="575"/>
      <c r="AO145" s="575"/>
      <c r="AP145" s="575"/>
      <c r="AQ145" s="575"/>
      <c r="AR145" s="575"/>
      <c r="AS145" s="575"/>
      <c r="AT145" s="575"/>
      <c r="AU145" s="575"/>
      <c r="AV145" s="575"/>
      <c r="AW145" s="575"/>
      <c r="AX145" s="575"/>
      <c r="AY145" s="575"/>
      <c r="AZ145" s="575"/>
      <c r="BA145" s="575"/>
      <c r="BB145" s="575"/>
      <c r="BC145" s="575"/>
      <c r="BD145" s="575"/>
      <c r="BE145" s="575"/>
      <c r="BF145" s="575"/>
      <c r="BG145" s="575"/>
      <c r="BH145" s="575"/>
      <c r="BI145" s="575"/>
      <c r="BJ145" s="575"/>
      <c r="BK145" s="575"/>
      <c r="BL145" s="575"/>
      <c r="BM145" s="575"/>
      <c r="BN145" s="575"/>
      <c r="BO145" s="575"/>
      <c r="BP145" s="575"/>
      <c r="BQ145" s="575"/>
      <c r="BR145" s="575"/>
      <c r="BS145" s="575"/>
      <c r="BT145" s="575"/>
      <c r="BU145" s="575"/>
      <c r="BV145" s="575"/>
      <c r="BW145" s="575"/>
      <c r="BX145" s="575"/>
      <c r="BY145" s="575"/>
      <c r="BZ145" s="575"/>
      <c r="CA145" s="575"/>
      <c r="CB145" s="575"/>
      <c r="CC145" s="575"/>
      <c r="CD145" s="575"/>
      <c r="CE145" s="575"/>
      <c r="CF145" s="575"/>
      <c r="CG145" s="575"/>
      <c r="CH145" s="575"/>
      <c r="CI145" s="575"/>
      <c r="CJ145" s="575"/>
      <c r="CK145" s="575"/>
      <c r="CL145" s="575"/>
      <c r="CM145" s="575"/>
      <c r="CN145" s="575"/>
      <c r="CO145" s="575"/>
      <c r="CP145" s="575"/>
      <c r="CQ145" s="575"/>
      <c r="CR145" s="575"/>
      <c r="CS145" s="575"/>
      <c r="CT145" s="575"/>
      <c r="CU145" s="575"/>
      <c r="CV145" s="575"/>
      <c r="CW145" s="575"/>
      <c r="CX145" s="575"/>
      <c r="CY145" s="575"/>
      <c r="CZ145" s="575"/>
      <c r="DA145" s="575"/>
      <c r="DB145" s="575"/>
      <c r="DC145" s="575"/>
      <c r="DD145" s="575"/>
      <c r="DE145" s="575"/>
      <c r="DF145" s="575"/>
      <c r="DG145" s="575"/>
      <c r="DH145" s="575"/>
      <c r="DI145" s="575"/>
      <c r="DJ145" s="575"/>
      <c r="DK145" s="575"/>
      <c r="DL145" s="575"/>
      <c r="DM145" s="575"/>
      <c r="DN145" s="575"/>
      <c r="DO145" s="575"/>
      <c r="DP145" s="575"/>
      <c r="DQ145" s="575"/>
      <c r="DR145" s="575"/>
      <c r="DS145" s="575"/>
      <c r="DT145" s="575"/>
      <c r="DU145" s="575"/>
      <c r="DV145" s="575"/>
      <c r="DW145" s="575"/>
      <c r="DX145" s="575"/>
      <c r="DY145" s="575"/>
      <c r="DZ145" s="575"/>
      <c r="EA145" s="575"/>
      <c r="EB145" s="575"/>
      <c r="EC145" s="575"/>
      <c r="ED145" s="575"/>
      <c r="EE145" s="575"/>
      <c r="EF145" s="575"/>
      <c r="EG145" s="575"/>
      <c r="EH145" s="575"/>
      <c r="EI145" s="575"/>
      <c r="EJ145" s="575"/>
      <c r="EK145" s="575"/>
      <c r="EL145" s="575"/>
      <c r="EM145" s="575"/>
      <c r="EN145" s="575"/>
      <c r="EO145" s="575"/>
      <c r="EP145" s="575"/>
      <c r="EQ145" s="575"/>
      <c r="ER145" s="575"/>
      <c r="ES145" s="575"/>
      <c r="ET145" s="575"/>
      <c r="EU145" s="575"/>
      <c r="EV145" s="575"/>
      <c r="EW145" s="575"/>
      <c r="EX145" s="575"/>
      <c r="EY145" s="575"/>
      <c r="EZ145" s="575"/>
      <c r="FA145" s="575"/>
      <c r="FB145" s="575"/>
      <c r="FC145" s="575"/>
      <c r="FD145" s="575"/>
      <c r="FE145" s="575"/>
      <c r="FF145" s="575"/>
      <c r="FG145" s="575"/>
      <c r="FH145" s="575"/>
      <c r="FI145" s="575"/>
      <c r="FJ145" s="575"/>
      <c r="FK145" s="575"/>
      <c r="FL145" s="575"/>
      <c r="FM145" s="575"/>
      <c r="FN145" s="575"/>
      <c r="FO145" s="575"/>
      <c r="FP145" s="575"/>
      <c r="FQ145" s="575"/>
      <c r="FR145" s="575"/>
      <c r="FS145" s="575"/>
      <c r="FT145" s="575"/>
      <c r="FU145" s="575"/>
      <c r="FV145" s="575"/>
      <c r="FW145" s="575"/>
      <c r="FX145" s="575"/>
      <c r="FY145" s="575"/>
      <c r="FZ145" s="575"/>
      <c r="GA145" s="575"/>
      <c r="GB145" s="575"/>
      <c r="GC145" s="575"/>
      <c r="GD145" s="575"/>
      <c r="GE145" s="575"/>
      <c r="GF145" s="575"/>
      <c r="GG145" s="575"/>
      <c r="GH145" s="575"/>
      <c r="GI145" s="575"/>
      <c r="GJ145" s="575"/>
      <c r="GK145" s="575"/>
      <c r="GL145" s="575"/>
      <c r="GM145" s="575"/>
      <c r="GN145" s="575"/>
      <c r="GO145" s="575"/>
      <c r="GP145" s="575"/>
      <c r="GQ145" s="575"/>
      <c r="GR145" s="575"/>
      <c r="GS145" s="575"/>
      <c r="GT145" s="575"/>
      <c r="GU145" s="575"/>
      <c r="GV145" s="575"/>
      <c r="GW145" s="575"/>
      <c r="GX145" s="575"/>
      <c r="GY145" s="575"/>
      <c r="GZ145" s="575"/>
      <c r="HA145" s="575"/>
      <c r="HB145" s="575"/>
      <c r="HC145" s="575"/>
      <c r="HD145" s="575"/>
      <c r="HE145" s="575"/>
      <c r="HF145" s="575"/>
      <c r="HG145" s="575"/>
      <c r="HH145" s="575"/>
      <c r="HI145" s="575"/>
      <c r="HJ145" s="575"/>
      <c r="HK145" s="575"/>
      <c r="HL145" s="575"/>
      <c r="HM145" s="575"/>
      <c r="HN145" s="575"/>
      <c r="HO145" s="575"/>
      <c r="HP145" s="575"/>
      <c r="HQ145" s="575"/>
      <c r="HR145" s="575"/>
      <c r="HS145" s="575"/>
      <c r="HT145" s="575"/>
      <c r="HU145" s="575"/>
      <c r="HV145" s="575"/>
      <c r="HW145" s="575"/>
      <c r="HX145" s="575"/>
      <c r="HY145" s="575"/>
      <c r="HZ145" s="575"/>
      <c r="IA145" s="575"/>
      <c r="IB145" s="575"/>
      <c r="IC145" s="575"/>
      <c r="ID145" s="575"/>
      <c r="IE145" s="575"/>
      <c r="IF145" s="575"/>
      <c r="IG145" s="575"/>
      <c r="IH145" s="575"/>
      <c r="II145" s="575"/>
      <c r="IJ145" s="575"/>
      <c r="IK145" s="575"/>
      <c r="IL145" s="575"/>
      <c r="IM145" s="575"/>
      <c r="IN145" s="575"/>
      <c r="IO145" s="575"/>
      <c r="IP145" s="575"/>
      <c r="IQ145" s="575"/>
      <c r="IR145" s="575"/>
      <c r="IS145" s="575"/>
      <c r="IT145" s="575"/>
      <c r="IU145" s="575"/>
    </row>
    <row r="146" spans="1:255" s="597" customFormat="1">
      <c r="A146" s="596"/>
      <c r="B146" s="596"/>
      <c r="E146" s="575"/>
      <c r="F146" s="598"/>
      <c r="G146" s="598"/>
      <c r="H146" s="575"/>
      <c r="I146" s="575"/>
      <c r="J146" s="575"/>
      <c r="K146" s="575"/>
      <c r="L146" s="575"/>
      <c r="M146" s="575"/>
      <c r="N146" s="575"/>
      <c r="O146" s="575"/>
      <c r="P146" s="575"/>
      <c r="Q146" s="575"/>
      <c r="R146" s="575"/>
      <c r="S146" s="575"/>
      <c r="T146" s="575"/>
      <c r="U146" s="575"/>
      <c r="V146" s="575"/>
      <c r="W146" s="575"/>
      <c r="X146" s="575"/>
      <c r="Y146" s="575"/>
      <c r="Z146" s="575"/>
      <c r="AA146" s="575"/>
      <c r="AB146" s="575"/>
      <c r="AC146" s="575"/>
      <c r="AD146" s="575"/>
      <c r="AE146" s="575"/>
      <c r="AF146" s="575"/>
      <c r="AG146" s="575"/>
      <c r="AH146" s="575"/>
      <c r="AI146" s="575"/>
      <c r="AJ146" s="575"/>
      <c r="AK146" s="575"/>
      <c r="AL146" s="575"/>
      <c r="AM146" s="575"/>
      <c r="AN146" s="575"/>
      <c r="AO146" s="575"/>
      <c r="AP146" s="575"/>
      <c r="AQ146" s="575"/>
      <c r="AR146" s="575"/>
      <c r="AS146" s="575"/>
      <c r="AT146" s="575"/>
      <c r="AU146" s="575"/>
      <c r="AV146" s="575"/>
      <c r="AW146" s="575"/>
      <c r="AX146" s="575"/>
      <c r="AY146" s="575"/>
      <c r="AZ146" s="575"/>
      <c r="BA146" s="575"/>
      <c r="BB146" s="575"/>
      <c r="BC146" s="575"/>
      <c r="BD146" s="575"/>
      <c r="BE146" s="575"/>
      <c r="BF146" s="575"/>
      <c r="BG146" s="575"/>
      <c r="BH146" s="575"/>
      <c r="BI146" s="575"/>
      <c r="BJ146" s="575"/>
      <c r="BK146" s="575"/>
      <c r="BL146" s="575"/>
      <c r="BM146" s="575"/>
      <c r="BN146" s="575"/>
      <c r="BO146" s="575"/>
      <c r="BP146" s="575"/>
      <c r="BQ146" s="575"/>
      <c r="BR146" s="575"/>
      <c r="BS146" s="575"/>
      <c r="BT146" s="575"/>
      <c r="BU146" s="575"/>
      <c r="BV146" s="575"/>
      <c r="BW146" s="575"/>
      <c r="BX146" s="575"/>
      <c r="BY146" s="575"/>
      <c r="BZ146" s="575"/>
      <c r="CA146" s="575"/>
      <c r="CB146" s="575"/>
      <c r="CC146" s="575"/>
      <c r="CD146" s="575"/>
      <c r="CE146" s="575"/>
      <c r="CF146" s="575"/>
      <c r="CG146" s="575"/>
      <c r="CH146" s="575"/>
      <c r="CI146" s="575"/>
      <c r="CJ146" s="575"/>
      <c r="CK146" s="575"/>
      <c r="CL146" s="575"/>
      <c r="CM146" s="575"/>
      <c r="CN146" s="575"/>
      <c r="CO146" s="575"/>
      <c r="CP146" s="575"/>
      <c r="CQ146" s="575"/>
      <c r="CR146" s="575"/>
      <c r="CS146" s="575"/>
      <c r="CT146" s="575"/>
      <c r="CU146" s="575"/>
      <c r="CV146" s="575"/>
      <c r="CW146" s="575"/>
      <c r="CX146" s="575"/>
      <c r="CY146" s="575"/>
      <c r="CZ146" s="575"/>
      <c r="DA146" s="575"/>
      <c r="DB146" s="575"/>
      <c r="DC146" s="575"/>
      <c r="DD146" s="575"/>
      <c r="DE146" s="575"/>
      <c r="DF146" s="575"/>
      <c r="DG146" s="575"/>
      <c r="DH146" s="575"/>
      <c r="DI146" s="575"/>
      <c r="DJ146" s="575"/>
      <c r="DK146" s="575"/>
      <c r="DL146" s="575"/>
      <c r="DM146" s="575"/>
      <c r="DN146" s="575"/>
      <c r="DO146" s="575"/>
      <c r="DP146" s="575"/>
      <c r="DQ146" s="575"/>
      <c r="DR146" s="575"/>
      <c r="DS146" s="575"/>
      <c r="DT146" s="575"/>
      <c r="DU146" s="575"/>
      <c r="DV146" s="575"/>
      <c r="DW146" s="575"/>
      <c r="DX146" s="575"/>
      <c r="DY146" s="575"/>
      <c r="DZ146" s="575"/>
      <c r="EA146" s="575"/>
      <c r="EB146" s="575"/>
      <c r="EC146" s="575"/>
      <c r="ED146" s="575"/>
      <c r="EE146" s="575"/>
      <c r="EF146" s="575"/>
      <c r="EG146" s="575"/>
      <c r="EH146" s="575"/>
      <c r="EI146" s="575"/>
      <c r="EJ146" s="575"/>
      <c r="EK146" s="575"/>
      <c r="EL146" s="575"/>
      <c r="EM146" s="575"/>
      <c r="EN146" s="575"/>
      <c r="EO146" s="575"/>
      <c r="EP146" s="575"/>
      <c r="EQ146" s="575"/>
      <c r="ER146" s="575"/>
      <c r="ES146" s="575"/>
      <c r="ET146" s="575"/>
      <c r="EU146" s="575"/>
      <c r="EV146" s="575"/>
      <c r="EW146" s="575"/>
      <c r="EX146" s="575"/>
      <c r="EY146" s="575"/>
      <c r="EZ146" s="575"/>
      <c r="FA146" s="575"/>
      <c r="FB146" s="575"/>
      <c r="FC146" s="575"/>
      <c r="FD146" s="575"/>
      <c r="FE146" s="575"/>
      <c r="FF146" s="575"/>
      <c r="FG146" s="575"/>
      <c r="FH146" s="575"/>
      <c r="FI146" s="575"/>
      <c r="FJ146" s="575"/>
      <c r="FK146" s="575"/>
      <c r="FL146" s="575"/>
      <c r="FM146" s="575"/>
      <c r="FN146" s="575"/>
      <c r="FO146" s="575"/>
      <c r="FP146" s="575"/>
      <c r="FQ146" s="575"/>
      <c r="FR146" s="575"/>
      <c r="FS146" s="575"/>
      <c r="FT146" s="575"/>
      <c r="FU146" s="575"/>
      <c r="FV146" s="575"/>
      <c r="FW146" s="575"/>
      <c r="FX146" s="575"/>
      <c r="FY146" s="575"/>
      <c r="FZ146" s="575"/>
      <c r="GA146" s="575"/>
      <c r="GB146" s="575"/>
      <c r="GC146" s="575"/>
      <c r="GD146" s="575"/>
      <c r="GE146" s="575"/>
      <c r="GF146" s="575"/>
      <c r="GG146" s="575"/>
      <c r="GH146" s="575"/>
      <c r="GI146" s="575"/>
      <c r="GJ146" s="575"/>
      <c r="GK146" s="575"/>
      <c r="GL146" s="575"/>
      <c r="GM146" s="575"/>
      <c r="GN146" s="575"/>
      <c r="GO146" s="575"/>
      <c r="GP146" s="575"/>
      <c r="GQ146" s="575"/>
      <c r="GR146" s="575"/>
      <c r="GS146" s="575"/>
      <c r="GT146" s="575"/>
      <c r="GU146" s="575"/>
      <c r="GV146" s="575"/>
      <c r="GW146" s="575"/>
      <c r="GX146" s="575"/>
      <c r="GY146" s="575"/>
      <c r="GZ146" s="575"/>
      <c r="HA146" s="575"/>
      <c r="HB146" s="575"/>
      <c r="HC146" s="575"/>
      <c r="HD146" s="575"/>
      <c r="HE146" s="575"/>
      <c r="HF146" s="575"/>
      <c r="HG146" s="575"/>
      <c r="HH146" s="575"/>
      <c r="HI146" s="575"/>
      <c r="HJ146" s="575"/>
      <c r="HK146" s="575"/>
      <c r="HL146" s="575"/>
      <c r="HM146" s="575"/>
      <c r="HN146" s="575"/>
      <c r="HO146" s="575"/>
      <c r="HP146" s="575"/>
      <c r="HQ146" s="575"/>
      <c r="HR146" s="575"/>
      <c r="HS146" s="575"/>
      <c r="HT146" s="575"/>
      <c r="HU146" s="575"/>
      <c r="HV146" s="575"/>
      <c r="HW146" s="575"/>
      <c r="HX146" s="575"/>
      <c r="HY146" s="575"/>
      <c r="HZ146" s="575"/>
      <c r="IA146" s="575"/>
      <c r="IB146" s="575"/>
      <c r="IC146" s="575"/>
      <c r="ID146" s="575"/>
      <c r="IE146" s="575"/>
      <c r="IF146" s="575"/>
      <c r="IG146" s="575"/>
      <c r="IH146" s="575"/>
      <c r="II146" s="575"/>
      <c r="IJ146" s="575"/>
      <c r="IK146" s="575"/>
      <c r="IL146" s="575"/>
      <c r="IM146" s="575"/>
      <c r="IN146" s="575"/>
      <c r="IO146" s="575"/>
      <c r="IP146" s="575"/>
      <c r="IQ146" s="575"/>
      <c r="IR146" s="575"/>
      <c r="IS146" s="575"/>
      <c r="IT146" s="575"/>
      <c r="IU146" s="575"/>
    </row>
    <row r="147" spans="1:255" s="597" customFormat="1">
      <c r="A147" s="596"/>
      <c r="B147" s="596"/>
      <c r="E147" s="575"/>
      <c r="F147" s="598"/>
      <c r="G147" s="598"/>
      <c r="H147" s="575"/>
      <c r="I147" s="575"/>
      <c r="J147" s="575"/>
      <c r="K147" s="575"/>
      <c r="L147" s="575"/>
      <c r="M147" s="575"/>
      <c r="N147" s="575"/>
      <c r="O147" s="575"/>
      <c r="P147" s="575"/>
      <c r="Q147" s="575"/>
      <c r="R147" s="575"/>
      <c r="S147" s="575"/>
      <c r="T147" s="575"/>
      <c r="U147" s="575"/>
      <c r="V147" s="575"/>
      <c r="W147" s="575"/>
      <c r="X147" s="575"/>
      <c r="Y147" s="575"/>
      <c r="Z147" s="575"/>
      <c r="AA147" s="575"/>
      <c r="AB147" s="575"/>
      <c r="AC147" s="575"/>
      <c r="AD147" s="575"/>
      <c r="AE147" s="575"/>
      <c r="AF147" s="575"/>
      <c r="AG147" s="575"/>
      <c r="AH147" s="575"/>
      <c r="AI147" s="575"/>
      <c r="AJ147" s="575"/>
      <c r="AK147" s="575"/>
      <c r="AL147" s="575"/>
      <c r="AM147" s="575"/>
      <c r="AN147" s="575"/>
      <c r="AO147" s="575"/>
      <c r="AP147" s="575"/>
      <c r="AQ147" s="575"/>
      <c r="AR147" s="575"/>
      <c r="AS147" s="575"/>
      <c r="AT147" s="575"/>
      <c r="AU147" s="575"/>
      <c r="AV147" s="575"/>
      <c r="AW147" s="575"/>
      <c r="AX147" s="575"/>
      <c r="AY147" s="575"/>
      <c r="AZ147" s="575"/>
      <c r="BA147" s="575"/>
      <c r="BB147" s="575"/>
      <c r="BC147" s="575"/>
      <c r="BD147" s="575"/>
      <c r="BE147" s="575"/>
      <c r="BF147" s="575"/>
      <c r="BG147" s="575"/>
      <c r="BH147" s="575"/>
      <c r="BI147" s="575"/>
      <c r="BJ147" s="575"/>
      <c r="BK147" s="575"/>
      <c r="BL147" s="575"/>
      <c r="BM147" s="575"/>
      <c r="BN147" s="575"/>
      <c r="BO147" s="575"/>
      <c r="BP147" s="575"/>
      <c r="BQ147" s="575"/>
      <c r="BR147" s="575"/>
      <c r="BS147" s="575"/>
      <c r="BT147" s="575"/>
      <c r="BU147" s="575"/>
      <c r="BV147" s="575"/>
      <c r="BW147" s="575"/>
      <c r="BX147" s="575"/>
      <c r="BY147" s="575"/>
      <c r="BZ147" s="575"/>
      <c r="CA147" s="575"/>
      <c r="CB147" s="575"/>
      <c r="CC147" s="575"/>
      <c r="CD147" s="575"/>
      <c r="CE147" s="575"/>
      <c r="CF147" s="575"/>
      <c r="CG147" s="575"/>
      <c r="CH147" s="575"/>
      <c r="CI147" s="575"/>
      <c r="CJ147" s="575"/>
      <c r="CK147" s="575"/>
      <c r="CL147" s="575"/>
      <c r="CM147" s="575"/>
      <c r="CN147" s="575"/>
      <c r="CO147" s="575"/>
      <c r="CP147" s="575"/>
      <c r="CQ147" s="575"/>
      <c r="CR147" s="575"/>
      <c r="CS147" s="575"/>
      <c r="CT147" s="575"/>
      <c r="CU147" s="575"/>
      <c r="CV147" s="575"/>
      <c r="CW147" s="575"/>
      <c r="CX147" s="575"/>
      <c r="CY147" s="575"/>
      <c r="CZ147" s="575"/>
      <c r="DA147" s="575"/>
      <c r="DB147" s="575"/>
      <c r="DC147" s="575"/>
      <c r="DD147" s="575"/>
      <c r="DE147" s="575"/>
      <c r="DF147" s="575"/>
      <c r="DG147" s="575"/>
      <c r="DH147" s="575"/>
      <c r="DI147" s="575"/>
      <c r="DJ147" s="575"/>
      <c r="DK147" s="575"/>
      <c r="DL147" s="575"/>
      <c r="DM147" s="575"/>
      <c r="DN147" s="575"/>
      <c r="DO147" s="575"/>
      <c r="DP147" s="575"/>
      <c r="DQ147" s="575"/>
      <c r="DR147" s="575"/>
      <c r="DS147" s="575"/>
      <c r="DT147" s="575"/>
      <c r="DU147" s="575"/>
      <c r="DV147" s="575"/>
      <c r="DW147" s="575"/>
      <c r="DX147" s="575"/>
      <c r="DY147" s="575"/>
      <c r="DZ147" s="575"/>
      <c r="EA147" s="575"/>
      <c r="EB147" s="575"/>
      <c r="EC147" s="575"/>
      <c r="ED147" s="575"/>
      <c r="EE147" s="575"/>
      <c r="EF147" s="575"/>
      <c r="EG147" s="575"/>
      <c r="EH147" s="575"/>
      <c r="EI147" s="575"/>
      <c r="EJ147" s="575"/>
      <c r="EK147" s="575"/>
      <c r="EL147" s="575"/>
      <c r="EM147" s="575"/>
      <c r="EN147" s="575"/>
      <c r="EO147" s="575"/>
      <c r="EP147" s="575"/>
      <c r="EQ147" s="575"/>
      <c r="ER147" s="575"/>
      <c r="ES147" s="575"/>
      <c r="ET147" s="575"/>
      <c r="EU147" s="575"/>
      <c r="EV147" s="575"/>
      <c r="EW147" s="575"/>
      <c r="EX147" s="575"/>
      <c r="EY147" s="575"/>
      <c r="EZ147" s="575"/>
      <c r="FA147" s="575"/>
      <c r="FB147" s="575"/>
      <c r="FC147" s="575"/>
      <c r="FD147" s="575"/>
      <c r="FE147" s="575"/>
      <c r="FF147" s="575"/>
      <c r="FG147" s="575"/>
      <c r="FH147" s="575"/>
      <c r="FI147" s="575"/>
      <c r="FJ147" s="575"/>
      <c r="FK147" s="575"/>
      <c r="FL147" s="575"/>
      <c r="FM147" s="575"/>
      <c r="FN147" s="575"/>
      <c r="FO147" s="575"/>
      <c r="FP147" s="575"/>
      <c r="FQ147" s="575"/>
      <c r="FR147" s="575"/>
      <c r="FS147" s="575"/>
      <c r="FT147" s="575"/>
      <c r="FU147" s="575"/>
      <c r="FV147" s="575"/>
      <c r="FW147" s="575"/>
      <c r="FX147" s="575"/>
      <c r="FY147" s="575"/>
      <c r="FZ147" s="575"/>
      <c r="GA147" s="575"/>
      <c r="GB147" s="575"/>
      <c r="GC147" s="575"/>
      <c r="GD147" s="575"/>
      <c r="GE147" s="575"/>
      <c r="GF147" s="575"/>
      <c r="GG147" s="575"/>
      <c r="GH147" s="575"/>
      <c r="GI147" s="575"/>
      <c r="GJ147" s="575"/>
      <c r="GK147" s="575"/>
      <c r="GL147" s="575"/>
      <c r="GM147" s="575"/>
      <c r="GN147" s="575"/>
      <c r="GO147" s="575"/>
      <c r="GP147" s="575"/>
      <c r="GQ147" s="575"/>
      <c r="GR147" s="575"/>
      <c r="GS147" s="575"/>
      <c r="GT147" s="575"/>
      <c r="GU147" s="575"/>
      <c r="GV147" s="575"/>
      <c r="GW147" s="575"/>
      <c r="GX147" s="575"/>
      <c r="GY147" s="575"/>
      <c r="GZ147" s="575"/>
      <c r="HA147" s="575"/>
      <c r="HB147" s="575"/>
      <c r="HC147" s="575"/>
      <c r="HD147" s="575"/>
      <c r="HE147" s="575"/>
      <c r="HF147" s="575"/>
      <c r="HG147" s="575"/>
      <c r="HH147" s="575"/>
      <c r="HI147" s="575"/>
      <c r="HJ147" s="575"/>
      <c r="HK147" s="575"/>
      <c r="HL147" s="575"/>
      <c r="HM147" s="575"/>
      <c r="HN147" s="575"/>
      <c r="HO147" s="575"/>
      <c r="HP147" s="575"/>
      <c r="HQ147" s="575"/>
      <c r="HR147" s="575"/>
      <c r="HS147" s="575"/>
      <c r="HT147" s="575"/>
      <c r="HU147" s="575"/>
      <c r="HV147" s="575"/>
      <c r="HW147" s="575"/>
      <c r="HX147" s="575"/>
      <c r="HY147" s="575"/>
      <c r="HZ147" s="575"/>
      <c r="IA147" s="575"/>
      <c r="IB147" s="575"/>
      <c r="IC147" s="575"/>
      <c r="ID147" s="575"/>
      <c r="IE147" s="575"/>
      <c r="IF147" s="575"/>
      <c r="IG147" s="575"/>
      <c r="IH147" s="575"/>
      <c r="II147" s="575"/>
      <c r="IJ147" s="575"/>
      <c r="IK147" s="575"/>
      <c r="IL147" s="575"/>
      <c r="IM147" s="575"/>
      <c r="IN147" s="575"/>
      <c r="IO147" s="575"/>
      <c r="IP147" s="575"/>
      <c r="IQ147" s="575"/>
      <c r="IR147" s="575"/>
      <c r="IS147" s="575"/>
      <c r="IT147" s="575"/>
      <c r="IU147" s="575"/>
    </row>
    <row r="148" spans="1:255" s="597" customFormat="1">
      <c r="A148" s="596"/>
      <c r="B148" s="596"/>
      <c r="E148" s="575"/>
      <c r="F148" s="598"/>
      <c r="G148" s="598"/>
      <c r="H148" s="575"/>
      <c r="I148" s="575"/>
      <c r="J148" s="575"/>
      <c r="K148" s="575"/>
      <c r="L148" s="575"/>
      <c r="M148" s="575"/>
      <c r="N148" s="575"/>
      <c r="O148" s="575"/>
      <c r="P148" s="575"/>
      <c r="Q148" s="575"/>
      <c r="R148" s="575"/>
      <c r="S148" s="575"/>
      <c r="T148" s="575"/>
      <c r="U148" s="575"/>
      <c r="V148" s="575"/>
      <c r="W148" s="575"/>
      <c r="X148" s="575"/>
      <c r="Y148" s="575"/>
      <c r="Z148" s="575"/>
      <c r="AA148" s="575"/>
      <c r="AB148" s="575"/>
      <c r="AC148" s="575"/>
      <c r="AD148" s="575"/>
      <c r="AE148" s="575"/>
      <c r="AF148" s="575"/>
      <c r="AG148" s="575"/>
      <c r="AH148" s="575"/>
      <c r="AI148" s="575"/>
      <c r="AJ148" s="575"/>
      <c r="AK148" s="575"/>
      <c r="AL148" s="575"/>
      <c r="AM148" s="575"/>
      <c r="AN148" s="575"/>
      <c r="AO148" s="575"/>
      <c r="AP148" s="575"/>
      <c r="AQ148" s="575"/>
      <c r="AR148" s="575"/>
      <c r="AS148" s="575"/>
      <c r="AT148" s="575"/>
      <c r="AU148" s="575"/>
      <c r="AV148" s="575"/>
      <c r="AW148" s="575"/>
      <c r="AX148" s="575"/>
      <c r="AY148" s="575"/>
      <c r="AZ148" s="575"/>
      <c r="BA148" s="575"/>
      <c r="BB148" s="575"/>
      <c r="BC148" s="575"/>
      <c r="BD148" s="575"/>
      <c r="BE148" s="575"/>
      <c r="BF148" s="575"/>
      <c r="BG148" s="575"/>
      <c r="BH148" s="575"/>
      <c r="BI148" s="575"/>
      <c r="BJ148" s="575"/>
      <c r="BK148" s="575"/>
      <c r="BL148" s="575"/>
      <c r="BM148" s="575"/>
      <c r="BN148" s="575"/>
      <c r="BO148" s="575"/>
      <c r="BP148" s="575"/>
      <c r="BQ148" s="575"/>
      <c r="BR148" s="575"/>
      <c r="BS148" s="575"/>
      <c r="BT148" s="575"/>
      <c r="BU148" s="575"/>
      <c r="BV148" s="575"/>
      <c r="BW148" s="575"/>
      <c r="BX148" s="575"/>
      <c r="BY148" s="575"/>
      <c r="BZ148" s="575"/>
      <c r="CA148" s="575"/>
      <c r="CB148" s="575"/>
      <c r="CC148" s="575"/>
      <c r="CD148" s="575"/>
      <c r="CE148" s="575"/>
      <c r="CF148" s="575"/>
      <c r="CG148" s="575"/>
      <c r="CH148" s="575"/>
      <c r="CI148" s="575"/>
      <c r="CJ148" s="575"/>
      <c r="CK148" s="575"/>
      <c r="CL148" s="575"/>
      <c r="CM148" s="575"/>
      <c r="CN148" s="575"/>
      <c r="CO148" s="575"/>
      <c r="CP148" s="575"/>
      <c r="CQ148" s="575"/>
      <c r="CR148" s="575"/>
      <c r="CS148" s="575"/>
      <c r="CT148" s="575"/>
      <c r="CU148" s="575"/>
      <c r="CV148" s="575"/>
      <c r="CW148" s="575"/>
      <c r="CX148" s="575"/>
      <c r="CY148" s="575"/>
      <c r="CZ148" s="575"/>
      <c r="DA148" s="575"/>
      <c r="DB148" s="575"/>
      <c r="DC148" s="575"/>
      <c r="DD148" s="575"/>
      <c r="DE148" s="575"/>
      <c r="DF148" s="575"/>
      <c r="DG148" s="575"/>
      <c r="DH148" s="575"/>
      <c r="DI148" s="575"/>
      <c r="DJ148" s="575"/>
      <c r="DK148" s="575"/>
      <c r="DL148" s="575"/>
      <c r="DM148" s="575"/>
      <c r="DN148" s="575"/>
      <c r="DO148" s="575"/>
      <c r="DP148" s="575"/>
      <c r="DQ148" s="575"/>
      <c r="DR148" s="575"/>
      <c r="DS148" s="575"/>
      <c r="DT148" s="575"/>
      <c r="DU148" s="575"/>
      <c r="DV148" s="575"/>
      <c r="DW148" s="575"/>
      <c r="DX148" s="575"/>
      <c r="DY148" s="575"/>
      <c r="DZ148" s="575"/>
      <c r="EA148" s="575"/>
      <c r="EB148" s="575"/>
      <c r="EC148" s="575"/>
      <c r="ED148" s="575"/>
      <c r="EE148" s="575"/>
      <c r="EF148" s="575"/>
      <c r="EG148" s="575"/>
      <c r="EH148" s="575"/>
      <c r="EI148" s="575"/>
      <c r="EJ148" s="575"/>
      <c r="EK148" s="575"/>
      <c r="EL148" s="575"/>
      <c r="EM148" s="575"/>
      <c r="EN148" s="575"/>
      <c r="EO148" s="575"/>
      <c r="EP148" s="575"/>
      <c r="EQ148" s="575"/>
      <c r="ER148" s="575"/>
      <c r="ES148" s="575"/>
      <c r="ET148" s="575"/>
      <c r="EU148" s="575"/>
      <c r="EV148" s="575"/>
      <c r="EW148" s="575"/>
      <c r="EX148" s="575"/>
      <c r="EY148" s="575"/>
      <c r="EZ148" s="575"/>
      <c r="FA148" s="575"/>
      <c r="FB148" s="575"/>
      <c r="FC148" s="575"/>
      <c r="FD148" s="575"/>
      <c r="FE148" s="575"/>
      <c r="FF148" s="575"/>
      <c r="FG148" s="575"/>
      <c r="FH148" s="575"/>
      <c r="FI148" s="575"/>
      <c r="FJ148" s="575"/>
      <c r="FK148" s="575"/>
      <c r="FL148" s="575"/>
      <c r="FM148" s="575"/>
      <c r="FN148" s="575"/>
      <c r="FO148" s="575"/>
      <c r="FP148" s="575"/>
      <c r="FQ148" s="575"/>
      <c r="FR148" s="575"/>
      <c r="FS148" s="575"/>
      <c r="FT148" s="575"/>
      <c r="FU148" s="575"/>
      <c r="FV148" s="575"/>
      <c r="FW148" s="575"/>
      <c r="FX148" s="575"/>
      <c r="FY148" s="575"/>
      <c r="FZ148" s="575"/>
      <c r="GA148" s="575"/>
      <c r="GB148" s="575"/>
      <c r="GC148" s="575"/>
      <c r="GD148" s="575"/>
      <c r="GE148" s="575"/>
      <c r="GF148" s="575"/>
      <c r="GG148" s="575"/>
      <c r="GH148" s="575"/>
      <c r="GI148" s="575"/>
      <c r="GJ148" s="575"/>
      <c r="GK148" s="575"/>
      <c r="GL148" s="575"/>
      <c r="GM148" s="575"/>
      <c r="GN148" s="575"/>
      <c r="GO148" s="575"/>
      <c r="GP148" s="575"/>
      <c r="GQ148" s="575"/>
      <c r="GR148" s="575"/>
      <c r="GS148" s="575"/>
      <c r="GT148" s="575"/>
      <c r="GU148" s="575"/>
      <c r="GV148" s="575"/>
      <c r="GW148" s="575"/>
      <c r="GX148" s="575"/>
      <c r="GY148" s="575"/>
      <c r="GZ148" s="575"/>
      <c r="HA148" s="575"/>
      <c r="HB148" s="575"/>
      <c r="HC148" s="575"/>
      <c r="HD148" s="575"/>
      <c r="HE148" s="575"/>
      <c r="HF148" s="575"/>
      <c r="HG148" s="575"/>
      <c r="HH148" s="575"/>
      <c r="HI148" s="575"/>
      <c r="HJ148" s="575"/>
      <c r="HK148" s="575"/>
      <c r="HL148" s="575"/>
      <c r="HM148" s="575"/>
      <c r="HN148" s="575"/>
      <c r="HO148" s="575"/>
      <c r="HP148" s="575"/>
      <c r="HQ148" s="575"/>
      <c r="HR148" s="575"/>
      <c r="HS148" s="575"/>
      <c r="HT148" s="575"/>
      <c r="HU148" s="575"/>
      <c r="HV148" s="575"/>
      <c r="HW148" s="575"/>
      <c r="HX148" s="575"/>
      <c r="HY148" s="575"/>
      <c r="HZ148" s="575"/>
      <c r="IA148" s="575"/>
      <c r="IB148" s="575"/>
      <c r="IC148" s="575"/>
      <c r="ID148" s="575"/>
      <c r="IE148" s="575"/>
      <c r="IF148" s="575"/>
      <c r="IG148" s="575"/>
      <c r="IH148" s="575"/>
      <c r="II148" s="575"/>
      <c r="IJ148" s="575"/>
      <c r="IK148" s="575"/>
      <c r="IL148" s="575"/>
      <c r="IM148" s="575"/>
      <c r="IN148" s="575"/>
      <c r="IO148" s="575"/>
      <c r="IP148" s="575"/>
      <c r="IQ148" s="575"/>
      <c r="IR148" s="575"/>
      <c r="IS148" s="575"/>
      <c r="IT148" s="575"/>
      <c r="IU148" s="575"/>
    </row>
    <row r="149" spans="1:255" s="597" customFormat="1">
      <c r="A149" s="596"/>
      <c r="B149" s="596"/>
      <c r="E149" s="575"/>
      <c r="F149" s="598"/>
      <c r="G149" s="598"/>
      <c r="H149" s="575"/>
      <c r="I149" s="575"/>
      <c r="J149" s="575"/>
      <c r="K149" s="575"/>
      <c r="L149" s="575"/>
      <c r="M149" s="575"/>
      <c r="N149" s="575"/>
      <c r="O149" s="575"/>
      <c r="P149" s="575"/>
      <c r="Q149" s="575"/>
      <c r="R149" s="575"/>
      <c r="S149" s="575"/>
      <c r="T149" s="575"/>
      <c r="U149" s="575"/>
      <c r="V149" s="575"/>
      <c r="W149" s="575"/>
      <c r="X149" s="575"/>
      <c r="Y149" s="575"/>
      <c r="Z149" s="575"/>
      <c r="AA149" s="575"/>
      <c r="AB149" s="575"/>
      <c r="AC149" s="575"/>
      <c r="AD149" s="575"/>
      <c r="AE149" s="575"/>
      <c r="AF149" s="575"/>
      <c r="AG149" s="575"/>
      <c r="AH149" s="575"/>
      <c r="AI149" s="575"/>
      <c r="AJ149" s="575"/>
      <c r="AK149" s="575"/>
      <c r="AL149" s="575"/>
      <c r="AM149" s="575"/>
      <c r="AN149" s="575"/>
      <c r="AO149" s="575"/>
      <c r="AP149" s="575"/>
      <c r="AQ149" s="575"/>
      <c r="AR149" s="575"/>
      <c r="AS149" s="575"/>
      <c r="AT149" s="575"/>
      <c r="AU149" s="575"/>
      <c r="AV149" s="575"/>
      <c r="AW149" s="575"/>
      <c r="AX149" s="575"/>
      <c r="AY149" s="575"/>
      <c r="AZ149" s="575"/>
      <c r="BA149" s="575"/>
      <c r="BB149" s="575"/>
      <c r="BC149" s="575"/>
      <c r="BD149" s="575"/>
      <c r="BE149" s="575"/>
      <c r="BF149" s="575"/>
      <c r="BG149" s="575"/>
      <c r="BH149" s="575"/>
      <c r="BI149" s="575"/>
      <c r="BJ149" s="575"/>
      <c r="BK149" s="575"/>
      <c r="BL149" s="575"/>
      <c r="BM149" s="575"/>
      <c r="BN149" s="575"/>
      <c r="BO149" s="575"/>
      <c r="BP149" s="575"/>
      <c r="BQ149" s="575"/>
      <c r="BR149" s="575"/>
      <c r="BS149" s="575"/>
      <c r="BT149" s="575"/>
      <c r="BU149" s="575"/>
      <c r="BV149" s="575"/>
      <c r="BW149" s="575"/>
      <c r="BX149" s="575"/>
      <c r="BY149" s="575"/>
      <c r="BZ149" s="575"/>
      <c r="CA149" s="575"/>
      <c r="CB149" s="575"/>
      <c r="CC149" s="575"/>
      <c r="CD149" s="575"/>
      <c r="CE149" s="575"/>
      <c r="CF149" s="575"/>
      <c r="CG149" s="575"/>
      <c r="CH149" s="575"/>
      <c r="CI149" s="575"/>
      <c r="CJ149" s="575"/>
      <c r="CK149" s="575"/>
      <c r="CL149" s="575"/>
      <c r="CM149" s="575"/>
      <c r="CN149" s="575"/>
      <c r="CO149" s="575"/>
      <c r="CP149" s="575"/>
      <c r="CQ149" s="575"/>
      <c r="CR149" s="575"/>
      <c r="CS149" s="575"/>
      <c r="CT149" s="575"/>
      <c r="CU149" s="575"/>
      <c r="CV149" s="575"/>
      <c r="CW149" s="575"/>
      <c r="CX149" s="575"/>
      <c r="CY149" s="575"/>
      <c r="CZ149" s="575"/>
      <c r="DA149" s="575"/>
      <c r="DB149" s="575"/>
      <c r="DC149" s="575"/>
      <c r="DD149" s="575"/>
      <c r="DE149" s="575"/>
      <c r="DF149" s="575"/>
      <c r="DG149" s="575"/>
      <c r="DH149" s="575"/>
      <c r="DI149" s="575"/>
      <c r="DJ149" s="575"/>
      <c r="DK149" s="575"/>
      <c r="DL149" s="575"/>
      <c r="DM149" s="575"/>
      <c r="DN149" s="575"/>
      <c r="DO149" s="575"/>
      <c r="DP149" s="575"/>
      <c r="DQ149" s="575"/>
      <c r="DR149" s="575"/>
      <c r="DS149" s="575"/>
      <c r="DT149" s="575"/>
      <c r="DU149" s="575"/>
      <c r="DV149" s="575"/>
      <c r="DW149" s="575"/>
      <c r="DX149" s="575"/>
      <c r="DY149" s="575"/>
      <c r="DZ149" s="575"/>
      <c r="EA149" s="575"/>
      <c r="EB149" s="575"/>
      <c r="EC149" s="575"/>
      <c r="ED149" s="575"/>
      <c r="EE149" s="575"/>
      <c r="EF149" s="575"/>
      <c r="EG149" s="575"/>
      <c r="EH149" s="575"/>
      <c r="EI149" s="575"/>
      <c r="EJ149" s="575"/>
      <c r="EK149" s="575"/>
      <c r="EL149" s="575"/>
      <c r="EM149" s="575"/>
      <c r="EN149" s="575"/>
      <c r="EO149" s="575"/>
      <c r="EP149" s="575"/>
      <c r="EQ149" s="575"/>
      <c r="ER149" s="575"/>
      <c r="ES149" s="575"/>
      <c r="ET149" s="575"/>
      <c r="EU149" s="575"/>
      <c r="EV149" s="575"/>
      <c r="EW149" s="575"/>
      <c r="EX149" s="575"/>
      <c r="EY149" s="575"/>
      <c r="EZ149" s="575"/>
      <c r="FA149" s="575"/>
      <c r="FB149" s="575"/>
      <c r="FC149" s="575"/>
      <c r="FD149" s="575"/>
      <c r="FE149" s="575"/>
      <c r="FF149" s="575"/>
      <c r="FG149" s="575"/>
      <c r="FH149" s="575"/>
      <c r="FI149" s="575"/>
      <c r="FJ149" s="575"/>
      <c r="FK149" s="575"/>
      <c r="FL149" s="575"/>
      <c r="FM149" s="575"/>
      <c r="FN149" s="575"/>
      <c r="FO149" s="575"/>
      <c r="FP149" s="575"/>
      <c r="FQ149" s="575"/>
      <c r="FR149" s="575"/>
      <c r="FS149" s="575"/>
      <c r="FT149" s="575"/>
      <c r="FU149" s="575"/>
      <c r="FV149" s="575"/>
      <c r="FW149" s="575"/>
      <c r="FX149" s="575"/>
      <c r="FY149" s="575"/>
      <c r="FZ149" s="575"/>
      <c r="GA149" s="575"/>
      <c r="GB149" s="575"/>
      <c r="GC149" s="575"/>
      <c r="GD149" s="575"/>
      <c r="GE149" s="575"/>
      <c r="GF149" s="575"/>
      <c r="GG149" s="575"/>
      <c r="GH149" s="575"/>
      <c r="GI149" s="575"/>
      <c r="GJ149" s="575"/>
      <c r="GK149" s="575"/>
      <c r="GL149" s="575"/>
      <c r="GM149" s="575"/>
      <c r="GN149" s="575"/>
      <c r="GO149" s="575"/>
      <c r="GP149" s="575"/>
      <c r="GQ149" s="575"/>
      <c r="GR149" s="575"/>
      <c r="GS149" s="575"/>
      <c r="GT149" s="575"/>
      <c r="GU149" s="575"/>
      <c r="GV149" s="575"/>
      <c r="GW149" s="575"/>
      <c r="GX149" s="575"/>
      <c r="GY149" s="575"/>
      <c r="GZ149" s="575"/>
      <c r="HA149" s="575"/>
      <c r="HB149" s="575"/>
      <c r="HC149" s="575"/>
      <c r="HD149" s="575"/>
      <c r="HE149" s="575"/>
      <c r="HF149" s="575"/>
      <c r="HG149" s="575"/>
      <c r="HH149" s="575"/>
      <c r="HI149" s="575"/>
      <c r="HJ149" s="575"/>
      <c r="HK149" s="575"/>
      <c r="HL149" s="575"/>
      <c r="HM149" s="575"/>
      <c r="HN149" s="575"/>
      <c r="HO149" s="575"/>
      <c r="HP149" s="575"/>
      <c r="HQ149" s="575"/>
      <c r="HR149" s="575"/>
      <c r="HS149" s="575"/>
      <c r="HT149" s="575"/>
      <c r="HU149" s="575"/>
      <c r="HV149" s="575"/>
      <c r="HW149" s="575"/>
      <c r="HX149" s="575"/>
      <c r="HY149" s="575"/>
      <c r="HZ149" s="575"/>
      <c r="IA149" s="575"/>
      <c r="IB149" s="575"/>
      <c r="IC149" s="575"/>
      <c r="ID149" s="575"/>
      <c r="IE149" s="575"/>
      <c r="IF149" s="575"/>
      <c r="IG149" s="575"/>
      <c r="IH149" s="575"/>
      <c r="II149" s="575"/>
      <c r="IJ149" s="575"/>
      <c r="IK149" s="575"/>
      <c r="IL149" s="575"/>
      <c r="IM149" s="575"/>
      <c r="IN149" s="575"/>
      <c r="IO149" s="575"/>
      <c r="IP149" s="575"/>
      <c r="IQ149" s="575"/>
      <c r="IR149" s="575"/>
      <c r="IS149" s="575"/>
      <c r="IT149" s="575"/>
      <c r="IU149" s="575"/>
    </row>
  </sheetData>
  <mergeCells count="9">
    <mergeCell ref="A25:A26"/>
    <mergeCell ref="G25:G26"/>
    <mergeCell ref="H25:H26"/>
    <mergeCell ref="I25:I26"/>
    <mergeCell ref="A1:I1"/>
    <mergeCell ref="A2:I2"/>
    <mergeCell ref="B4:C4"/>
    <mergeCell ref="D4:E4"/>
    <mergeCell ref="G4:H4"/>
  </mergeCells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72"/>
  <dimension ref="A1:G43"/>
  <sheetViews>
    <sheetView topLeftCell="A22" workbookViewId="0">
      <selection activeCell="F46" sqref="F46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.28515625" customWidth="1"/>
    <col min="5" max="5" width="14.7109375" customWidth="1"/>
    <col min="6" max="6" width="14.28515625" customWidth="1"/>
    <col min="7" max="7" width="16.7109375" customWidth="1"/>
  </cols>
  <sheetData>
    <row r="1" spans="1:7">
      <c r="A1" s="64" t="s">
        <v>2206</v>
      </c>
    </row>
    <row r="3" spans="1:7" ht="35.1" customHeight="1">
      <c r="A3" s="6" t="s">
        <v>747</v>
      </c>
      <c r="B3" s="112" t="s">
        <v>748</v>
      </c>
      <c r="C3" s="112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110" t="s">
        <v>672</v>
      </c>
      <c r="C4" s="109"/>
      <c r="D4" s="5"/>
      <c r="E4" s="5"/>
      <c r="F4" s="5"/>
      <c r="G4" s="5"/>
    </row>
    <row r="5" spans="1:7" ht="13.7" customHeight="1">
      <c r="A5" s="5"/>
      <c r="B5" s="110" t="s">
        <v>673</v>
      </c>
      <c r="C5" s="110" t="s">
        <v>674</v>
      </c>
      <c r="D5" s="12" t="s">
        <v>675</v>
      </c>
      <c r="E5" s="3" t="s">
        <v>729</v>
      </c>
      <c r="F5" s="5"/>
      <c r="G5" s="5"/>
    </row>
    <row r="6" spans="1:7" ht="13.9" customHeight="1">
      <c r="A6" s="5"/>
      <c r="B6" s="110" t="s">
        <v>840</v>
      </c>
      <c r="C6" s="110" t="s">
        <v>678</v>
      </c>
      <c r="D6" s="12" t="s">
        <v>675</v>
      </c>
      <c r="E6" s="3" t="s">
        <v>780</v>
      </c>
      <c r="F6" s="5"/>
      <c r="G6" s="5"/>
    </row>
    <row r="7" spans="1:7" ht="13.7" customHeight="1">
      <c r="A7" s="5"/>
      <c r="B7" s="110" t="s">
        <v>736</v>
      </c>
      <c r="C7" s="110" t="s">
        <v>681</v>
      </c>
      <c r="D7" s="12" t="s">
        <v>675</v>
      </c>
      <c r="E7" s="3" t="s">
        <v>693</v>
      </c>
      <c r="F7" s="5"/>
      <c r="G7" s="5"/>
    </row>
    <row r="8" spans="1:7" ht="13.7" customHeight="1">
      <c r="A8" s="5"/>
      <c r="B8" s="110" t="s">
        <v>683</v>
      </c>
      <c r="C8" s="110" t="s">
        <v>684</v>
      </c>
      <c r="D8" s="12" t="s">
        <v>675</v>
      </c>
      <c r="E8" s="3" t="s">
        <v>693</v>
      </c>
      <c r="F8" s="5"/>
      <c r="G8" s="5"/>
    </row>
    <row r="9" spans="1:7" ht="12" customHeight="1">
      <c r="A9" s="5"/>
      <c r="B9" s="109"/>
      <c r="C9" s="109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110" t="s">
        <v>687</v>
      </c>
      <c r="C10" s="109"/>
      <c r="D10" s="5"/>
      <c r="E10" s="5"/>
      <c r="F10" s="5"/>
      <c r="G10" s="5"/>
    </row>
    <row r="11" spans="1:7" ht="13.9" customHeight="1">
      <c r="A11" s="5"/>
      <c r="B11" s="110" t="s">
        <v>1136</v>
      </c>
      <c r="C11" s="109"/>
      <c r="D11" s="3" t="s">
        <v>855</v>
      </c>
      <c r="E11" s="3" t="s">
        <v>995</v>
      </c>
      <c r="F11" s="5"/>
      <c r="G11" s="5"/>
    </row>
    <row r="12" spans="1:7" ht="13.7" customHeight="1">
      <c r="A12" s="5"/>
      <c r="B12" s="110" t="s">
        <v>1137</v>
      </c>
      <c r="C12" s="109"/>
      <c r="D12" s="12" t="s">
        <v>756</v>
      </c>
      <c r="E12" s="3" t="s">
        <v>1138</v>
      </c>
      <c r="F12" s="5"/>
      <c r="G12" s="5"/>
    </row>
    <row r="13" spans="1:7" ht="12" customHeight="1">
      <c r="A13" s="5"/>
      <c r="B13" s="109"/>
      <c r="C13" s="109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110" t="s">
        <v>700</v>
      </c>
      <c r="C14" s="109"/>
      <c r="D14" s="5"/>
      <c r="E14" s="5"/>
      <c r="F14" s="5"/>
      <c r="G14" s="5"/>
    </row>
    <row r="15" spans="1:7" ht="18" customHeight="1">
      <c r="A15" s="5"/>
      <c r="B15" s="109"/>
      <c r="C15" s="109"/>
      <c r="D15" s="5"/>
      <c r="E15" s="5"/>
      <c r="F15" s="5"/>
      <c r="G15" s="5"/>
    </row>
    <row r="16" spans="1:7" ht="18" customHeight="1">
      <c r="A16" s="5"/>
      <c r="B16" s="109"/>
      <c r="C16" s="109"/>
      <c r="D16" s="5"/>
      <c r="E16" s="878" t="s">
        <v>701</v>
      </c>
      <c r="F16" s="878"/>
      <c r="G16" s="5"/>
    </row>
    <row r="17" spans="1:7" ht="18" customHeight="1">
      <c r="A17" s="5"/>
      <c r="B17" s="109"/>
      <c r="C17" s="109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12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31"/>
      <c r="B21" s="30"/>
      <c r="C21" s="30"/>
      <c r="D21" s="30"/>
      <c r="E21" s="30"/>
      <c r="F21" s="30"/>
      <c r="G21" s="28"/>
    </row>
    <row r="22" spans="1:7" ht="12" customHeight="1">
      <c r="A22" s="64" t="s">
        <v>2207</v>
      </c>
      <c r="B22" s="30"/>
      <c r="C22" s="30"/>
      <c r="D22" s="30"/>
      <c r="E22" s="30"/>
      <c r="F22" s="30"/>
      <c r="G22" s="28"/>
    </row>
    <row r="23" spans="1:7" ht="12" customHeight="1">
      <c r="A23" s="31"/>
      <c r="B23" s="30"/>
      <c r="C23" s="30"/>
      <c r="D23" s="30"/>
      <c r="E23" s="30"/>
      <c r="F23" s="30"/>
      <c r="G23" s="28"/>
    </row>
    <row r="24" spans="1:7" ht="34.9" customHeight="1">
      <c r="A24" s="6" t="s">
        <v>747</v>
      </c>
      <c r="B24" s="6" t="s">
        <v>748</v>
      </c>
      <c r="C24" s="135" t="s">
        <v>749</v>
      </c>
      <c r="D24" s="135" t="s">
        <v>750</v>
      </c>
      <c r="E24" s="112" t="s">
        <v>751</v>
      </c>
      <c r="F24" s="113" t="s">
        <v>752</v>
      </c>
      <c r="G24" s="7" t="s">
        <v>753</v>
      </c>
    </row>
    <row r="25" spans="1:7" ht="12" customHeight="1">
      <c r="A25" s="12" t="s">
        <v>671</v>
      </c>
      <c r="B25" s="3" t="s">
        <v>672</v>
      </c>
      <c r="C25" s="130"/>
      <c r="D25" s="130"/>
      <c r="E25" s="109"/>
      <c r="F25" s="109"/>
      <c r="G25" s="5"/>
    </row>
    <row r="26" spans="1:7" ht="13.9" customHeight="1">
      <c r="A26" s="5"/>
      <c r="B26" s="3" t="s">
        <v>673</v>
      </c>
      <c r="C26" s="141" t="s">
        <v>674</v>
      </c>
      <c r="D26" s="141" t="s">
        <v>675</v>
      </c>
      <c r="E26" s="110" t="s">
        <v>781</v>
      </c>
      <c r="F26" s="109"/>
      <c r="G26" s="5"/>
    </row>
    <row r="27" spans="1:7" ht="13.7" customHeight="1">
      <c r="A27" s="5"/>
      <c r="B27" s="3" t="s">
        <v>826</v>
      </c>
      <c r="C27" s="141" t="s">
        <v>678</v>
      </c>
      <c r="D27" s="141" t="s">
        <v>675</v>
      </c>
      <c r="E27" s="110" t="s">
        <v>781</v>
      </c>
      <c r="F27" s="109"/>
      <c r="G27" s="5"/>
    </row>
    <row r="28" spans="1:7" ht="13.7" customHeight="1">
      <c r="A28" s="5"/>
      <c r="B28" s="3" t="s">
        <v>736</v>
      </c>
      <c r="C28" s="141" t="s">
        <v>681</v>
      </c>
      <c r="D28" s="141" t="s">
        <v>675</v>
      </c>
      <c r="E28" s="110" t="s">
        <v>780</v>
      </c>
      <c r="F28" s="109"/>
      <c r="G28" s="5"/>
    </row>
    <row r="29" spans="1:7" ht="13.9" customHeight="1">
      <c r="A29" s="5"/>
      <c r="B29" s="3" t="s">
        <v>683</v>
      </c>
      <c r="C29" s="141" t="s">
        <v>684</v>
      </c>
      <c r="D29" s="141" t="s">
        <v>675</v>
      </c>
      <c r="E29" s="110" t="s">
        <v>774</v>
      </c>
      <c r="F29" s="109"/>
      <c r="G29" s="5"/>
    </row>
    <row r="30" spans="1:7" ht="12" customHeight="1">
      <c r="A30" s="5"/>
      <c r="B30" s="5"/>
      <c r="C30" s="130"/>
      <c r="D30" s="130"/>
      <c r="E30" s="141" t="s">
        <v>685</v>
      </c>
      <c r="F30" s="142"/>
      <c r="G30" s="5"/>
    </row>
    <row r="31" spans="1:7" ht="12" customHeight="1">
      <c r="A31" s="12" t="s">
        <v>686</v>
      </c>
      <c r="B31" s="3" t="s">
        <v>687</v>
      </c>
      <c r="C31" s="130"/>
      <c r="D31" s="130"/>
      <c r="E31" s="109"/>
      <c r="F31" s="109"/>
      <c r="G31" s="5"/>
    </row>
    <row r="32" spans="1:7" ht="13.7" customHeight="1">
      <c r="A32" s="5"/>
      <c r="B32" s="3" t="s">
        <v>1139</v>
      </c>
      <c r="C32" s="130"/>
      <c r="D32" s="141" t="s">
        <v>824</v>
      </c>
      <c r="E32" s="110" t="s">
        <v>860</v>
      </c>
      <c r="F32" s="109"/>
      <c r="G32" s="5"/>
    </row>
    <row r="33" spans="1:7" ht="13.7" customHeight="1">
      <c r="A33" s="5"/>
      <c r="B33" s="3" t="s">
        <v>1140</v>
      </c>
      <c r="C33" s="130"/>
      <c r="D33" s="141" t="s">
        <v>756</v>
      </c>
      <c r="E33" s="110" t="s">
        <v>728</v>
      </c>
      <c r="F33" s="109"/>
      <c r="G33" s="5"/>
    </row>
    <row r="34" spans="1:7" ht="13.9" customHeight="1">
      <c r="A34" s="5"/>
      <c r="B34" s="3" t="s">
        <v>1141</v>
      </c>
      <c r="C34" s="130"/>
      <c r="D34" s="141" t="s">
        <v>836</v>
      </c>
      <c r="E34" s="110" t="s">
        <v>776</v>
      </c>
      <c r="F34" s="109"/>
      <c r="G34" s="5"/>
    </row>
    <row r="35" spans="1:7" ht="13.7" customHeight="1">
      <c r="A35" s="5"/>
      <c r="B35" s="3" t="s">
        <v>1142</v>
      </c>
      <c r="C35" s="130"/>
      <c r="D35" s="141" t="s">
        <v>855</v>
      </c>
      <c r="E35" s="110" t="s">
        <v>741</v>
      </c>
      <c r="F35" s="109"/>
      <c r="G35" s="5"/>
    </row>
    <row r="36" spans="1:7" ht="12" customHeight="1">
      <c r="A36" s="5"/>
      <c r="B36" s="5"/>
      <c r="C36" s="131"/>
      <c r="D36" s="131"/>
      <c r="E36" s="141" t="s">
        <v>698</v>
      </c>
      <c r="F36" s="142"/>
      <c r="G36" s="5"/>
    </row>
    <row r="37" spans="1:7" ht="12" customHeight="1">
      <c r="A37" s="12" t="s">
        <v>699</v>
      </c>
      <c r="B37" s="3" t="s">
        <v>700</v>
      </c>
      <c r="C37" s="109"/>
      <c r="D37" s="109"/>
      <c r="E37" s="5"/>
      <c r="F37" s="5"/>
      <c r="G37" s="5"/>
    </row>
    <row r="38" spans="1:7" ht="12" customHeight="1">
      <c r="A38" s="5"/>
      <c r="B38" s="5"/>
      <c r="C38" s="109"/>
      <c r="D38" s="109"/>
      <c r="E38" s="5"/>
      <c r="F38" s="5"/>
      <c r="G38" s="5"/>
    </row>
    <row r="39" spans="1:7" ht="12" customHeight="1">
      <c r="A39" s="5"/>
      <c r="B39" s="5"/>
      <c r="C39" s="109"/>
      <c r="D39" s="109"/>
      <c r="E39" s="878" t="s">
        <v>701</v>
      </c>
      <c r="F39" s="878"/>
      <c r="G39" s="5"/>
    </row>
    <row r="40" spans="1:7" ht="12" customHeight="1">
      <c r="A40" s="5"/>
      <c r="B40" s="5"/>
      <c r="C40" s="109"/>
      <c r="D40" s="109"/>
      <c r="E40" s="5"/>
      <c r="F40" s="5"/>
      <c r="G40" s="5"/>
    </row>
    <row r="41" spans="1:7" ht="12" customHeight="1">
      <c r="A41" s="12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12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12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2">
    <mergeCell ref="E9:F9"/>
    <mergeCell ref="E13:F13"/>
    <mergeCell ref="E16:F16"/>
    <mergeCell ref="B18:F18"/>
    <mergeCell ref="B19:D19"/>
    <mergeCell ref="E19:F19"/>
    <mergeCell ref="B20:F20"/>
    <mergeCell ref="E39:F39"/>
    <mergeCell ref="B43:F43"/>
    <mergeCell ref="B41:F41"/>
    <mergeCell ref="B42:D42"/>
    <mergeCell ref="E42:F4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73"/>
  <dimension ref="A1:G22"/>
  <sheetViews>
    <sheetView workbookViewId="0">
      <selection activeCell="E24" sqref="E24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2208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12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12" t="s">
        <v>675</v>
      </c>
      <c r="E5" s="3" t="s">
        <v>780</v>
      </c>
      <c r="F5" s="5"/>
      <c r="G5" s="5"/>
    </row>
    <row r="6" spans="1:7" ht="13.9" customHeight="1">
      <c r="A6" s="5"/>
      <c r="B6" s="3" t="s">
        <v>677</v>
      </c>
      <c r="C6" s="3" t="s">
        <v>678</v>
      </c>
      <c r="D6" s="12" t="s">
        <v>675</v>
      </c>
      <c r="E6" s="3" t="s">
        <v>780</v>
      </c>
      <c r="F6" s="5"/>
      <c r="G6" s="5"/>
    </row>
    <row r="7" spans="1:7" ht="13.7" customHeight="1">
      <c r="A7" s="5"/>
      <c r="B7" s="3" t="s">
        <v>736</v>
      </c>
      <c r="C7" s="3" t="s">
        <v>681</v>
      </c>
      <c r="D7" s="12" t="s">
        <v>675</v>
      </c>
      <c r="E7" s="3" t="s">
        <v>693</v>
      </c>
      <c r="F7" s="5"/>
      <c r="G7" s="5"/>
    </row>
    <row r="8" spans="1:7" ht="13.7" customHeight="1">
      <c r="A8" s="5"/>
      <c r="B8" s="3" t="s">
        <v>683</v>
      </c>
      <c r="C8" s="3" t="s">
        <v>684</v>
      </c>
      <c r="D8" s="12" t="s">
        <v>675</v>
      </c>
      <c r="E8" s="3" t="s">
        <v>823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12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1143</v>
      </c>
      <c r="C11" s="5"/>
      <c r="D11" s="12" t="s">
        <v>824</v>
      </c>
      <c r="E11" s="3" t="s">
        <v>776</v>
      </c>
      <c r="F11" s="5"/>
      <c r="G11" s="5"/>
    </row>
    <row r="12" spans="1:7" ht="13.7" customHeight="1">
      <c r="A12" s="5"/>
      <c r="B12" s="3" t="s">
        <v>1144</v>
      </c>
      <c r="C12" s="5"/>
      <c r="D12" s="12" t="s">
        <v>756</v>
      </c>
      <c r="E12" s="3" t="s">
        <v>761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12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12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12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86" t="s">
        <v>707</v>
      </c>
      <c r="B20" s="878" t="s">
        <v>708</v>
      </c>
      <c r="C20" s="878"/>
      <c r="D20" s="878"/>
      <c r="E20" s="878"/>
      <c r="F20" s="878"/>
      <c r="G20" s="33"/>
    </row>
    <row r="21" spans="1:7" ht="12" customHeight="1">
      <c r="A21" s="74"/>
      <c r="B21" s="53"/>
      <c r="C21" s="53"/>
      <c r="D21" s="53"/>
      <c r="E21" s="53"/>
      <c r="F21" s="53"/>
      <c r="G21" s="51"/>
    </row>
    <row r="22" spans="1:7" ht="12" customHeight="1">
      <c r="A22" s="85" t="s">
        <v>2209</v>
      </c>
      <c r="B22" s="53"/>
      <c r="C22" s="53"/>
      <c r="D22" s="53"/>
      <c r="E22" s="53"/>
      <c r="F22" s="53"/>
      <c r="G22" s="51"/>
    </row>
  </sheetData>
  <mergeCells count="7">
    <mergeCell ref="B20:F20"/>
    <mergeCell ref="E9:F9"/>
    <mergeCell ref="E13:F13"/>
    <mergeCell ref="E16:F16"/>
    <mergeCell ref="B18:F18"/>
    <mergeCell ref="B19:D19"/>
    <mergeCell ref="E19:F19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74">
    <tabColor rgb="FFFF0000"/>
  </sheetPr>
  <dimension ref="A1:G21"/>
  <sheetViews>
    <sheetView workbookViewId="0">
      <selection activeCell="C27" sqref="C27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2210</v>
      </c>
    </row>
    <row r="3" spans="1:7">
      <c r="A3" t="s">
        <v>2211</v>
      </c>
    </row>
    <row r="5" spans="1:7" ht="35.1" customHeight="1">
      <c r="A5" s="46" t="s">
        <v>747</v>
      </c>
      <c r="B5" s="46" t="s">
        <v>748</v>
      </c>
      <c r="C5" s="46" t="s">
        <v>749</v>
      </c>
      <c r="D5" s="46" t="s">
        <v>750</v>
      </c>
      <c r="E5" s="46" t="s">
        <v>751</v>
      </c>
      <c r="F5" s="46" t="s">
        <v>752</v>
      </c>
      <c r="G5" s="46" t="s">
        <v>753</v>
      </c>
    </row>
    <row r="6" spans="1:7" ht="12" customHeight="1">
      <c r="A6" s="53" t="s">
        <v>671</v>
      </c>
      <c r="B6" s="53" t="s">
        <v>672</v>
      </c>
      <c r="C6" s="51"/>
      <c r="D6" s="51"/>
      <c r="E6" s="51"/>
      <c r="F6" s="51"/>
      <c r="G6" s="51"/>
    </row>
    <row r="7" spans="1:7" ht="13.7" customHeight="1">
      <c r="A7" s="51"/>
      <c r="B7" s="53" t="s">
        <v>673</v>
      </c>
      <c r="C7" s="53" t="s">
        <v>674</v>
      </c>
      <c r="D7" s="53" t="s">
        <v>675</v>
      </c>
      <c r="E7" s="74" t="s">
        <v>737</v>
      </c>
      <c r="F7" s="51"/>
      <c r="G7" s="51"/>
    </row>
    <row r="8" spans="1:7" ht="13.7" customHeight="1">
      <c r="A8" s="51"/>
      <c r="B8" s="53" t="s">
        <v>677</v>
      </c>
      <c r="C8" s="53" t="s">
        <v>681</v>
      </c>
      <c r="D8" s="53" t="s">
        <v>675</v>
      </c>
      <c r="E8" s="53" t="s">
        <v>793</v>
      </c>
      <c r="F8" s="51"/>
      <c r="G8" s="51"/>
    </row>
    <row r="9" spans="1:7" ht="13.9" customHeight="1">
      <c r="A9" s="51"/>
      <c r="B9" s="53" t="s">
        <v>736</v>
      </c>
      <c r="C9" s="53" t="s">
        <v>1145</v>
      </c>
      <c r="D9" s="53" t="s">
        <v>675</v>
      </c>
      <c r="E9" s="53" t="s">
        <v>1146</v>
      </c>
      <c r="F9" s="51"/>
      <c r="G9" s="51"/>
    </row>
    <row r="10" spans="1:7" ht="13.7" customHeight="1">
      <c r="A10" s="51"/>
      <c r="B10" s="53" t="s">
        <v>683</v>
      </c>
      <c r="C10" s="53" t="s">
        <v>1147</v>
      </c>
      <c r="D10" s="53" t="s">
        <v>675</v>
      </c>
      <c r="E10" s="53" t="s">
        <v>838</v>
      </c>
      <c r="F10" s="51"/>
      <c r="G10" s="51"/>
    </row>
    <row r="11" spans="1:7" ht="12" customHeight="1">
      <c r="A11" s="51"/>
      <c r="B11" s="51"/>
      <c r="C11" s="51"/>
      <c r="D11" s="51"/>
      <c r="E11" s="883" t="s">
        <v>685</v>
      </c>
      <c r="F11" s="883"/>
      <c r="G11" s="51"/>
    </row>
    <row r="12" spans="1:7" ht="12" customHeight="1">
      <c r="A12" s="53" t="s">
        <v>686</v>
      </c>
      <c r="B12" s="53" t="s">
        <v>687</v>
      </c>
      <c r="C12" s="51"/>
      <c r="D12" s="51"/>
      <c r="E12" s="51"/>
      <c r="F12" s="51"/>
      <c r="G12" s="51"/>
    </row>
    <row r="13" spans="1:7" ht="13.9" customHeight="1">
      <c r="A13" s="51"/>
      <c r="B13" s="53" t="s">
        <v>1148</v>
      </c>
      <c r="C13" s="51"/>
      <c r="D13" s="53" t="s">
        <v>731</v>
      </c>
      <c r="E13" s="53" t="s">
        <v>1149</v>
      </c>
      <c r="F13" s="51"/>
      <c r="G13" s="51"/>
    </row>
    <row r="14" spans="1:7" ht="12" customHeight="1">
      <c r="A14" s="51"/>
      <c r="B14" s="51"/>
      <c r="C14" s="51"/>
      <c r="D14" s="51"/>
      <c r="E14" s="883" t="s">
        <v>698</v>
      </c>
      <c r="F14" s="883"/>
      <c r="G14" s="51"/>
    </row>
    <row r="15" spans="1:7" ht="12" customHeight="1">
      <c r="A15" s="53" t="s">
        <v>699</v>
      </c>
      <c r="B15" s="53" t="s">
        <v>700</v>
      </c>
      <c r="C15" s="51"/>
      <c r="D15" s="51"/>
      <c r="E15" s="51"/>
      <c r="F15" s="51"/>
      <c r="G15" s="51"/>
    </row>
    <row r="16" spans="1:7" ht="12" customHeight="1">
      <c r="A16" s="51"/>
      <c r="B16" s="51"/>
      <c r="C16" s="51"/>
      <c r="D16" s="51"/>
      <c r="E16" s="51"/>
      <c r="F16" s="51"/>
      <c r="G16" s="51"/>
    </row>
    <row r="17" spans="1:7" ht="12" customHeight="1">
      <c r="A17" s="51"/>
      <c r="B17" s="51"/>
      <c r="C17" s="51"/>
      <c r="D17" s="51"/>
      <c r="E17" s="883" t="s">
        <v>701</v>
      </c>
      <c r="F17" s="883"/>
      <c r="G17" s="51"/>
    </row>
    <row r="18" spans="1:7" ht="11.85" customHeight="1">
      <c r="A18" s="51"/>
      <c r="B18" s="51"/>
      <c r="C18" s="51"/>
      <c r="D18" s="51"/>
      <c r="E18" s="51"/>
      <c r="F18" s="51"/>
      <c r="G18" s="51"/>
    </row>
    <row r="19" spans="1:7" ht="12" customHeight="1">
      <c r="A19" s="53" t="s">
        <v>702</v>
      </c>
      <c r="B19" s="883" t="s">
        <v>703</v>
      </c>
      <c r="C19" s="883"/>
      <c r="D19" s="883"/>
      <c r="E19" s="883"/>
      <c r="F19" s="883"/>
      <c r="G19" s="51"/>
    </row>
    <row r="20" spans="1:7" ht="12" customHeight="1">
      <c r="A20" s="53" t="s">
        <v>704</v>
      </c>
      <c r="B20" s="884" t="s">
        <v>843</v>
      </c>
      <c r="C20" s="884"/>
      <c r="D20" s="884"/>
      <c r="E20" s="883" t="s">
        <v>706</v>
      </c>
      <c r="F20" s="883"/>
      <c r="G20" s="51"/>
    </row>
    <row r="21" spans="1:7" ht="12.2" customHeight="1">
      <c r="A21" s="53" t="s">
        <v>707</v>
      </c>
      <c r="B21" s="883" t="s">
        <v>708</v>
      </c>
      <c r="C21" s="883"/>
      <c r="D21" s="883"/>
      <c r="E21" s="883"/>
      <c r="F21" s="883"/>
      <c r="G21" s="51"/>
    </row>
  </sheetData>
  <mergeCells count="7">
    <mergeCell ref="B21:F21"/>
    <mergeCell ref="E11:F11"/>
    <mergeCell ref="E14:F14"/>
    <mergeCell ref="E17:F17"/>
    <mergeCell ref="B19:F19"/>
    <mergeCell ref="B20:D20"/>
    <mergeCell ref="E20:F2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75"/>
  <dimension ref="A1:G39"/>
  <sheetViews>
    <sheetView workbookViewId="0">
      <selection activeCell="G39" sqref="A1:G39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2212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6" t="s">
        <v>752</v>
      </c>
      <c r="G3" s="6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12" t="s">
        <v>737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793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838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838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1150</v>
      </c>
      <c r="C11" s="5"/>
      <c r="D11" s="3" t="s">
        <v>731</v>
      </c>
      <c r="E11" s="3" t="s">
        <v>1149</v>
      </c>
      <c r="F11" s="5"/>
      <c r="G11" s="5"/>
    </row>
    <row r="12" spans="1:7" ht="12" customHeight="1">
      <c r="A12" s="5"/>
      <c r="B12" s="5"/>
      <c r="C12" s="5"/>
      <c r="D12" s="5"/>
      <c r="E12" s="878" t="s">
        <v>698</v>
      </c>
      <c r="F12" s="878"/>
      <c r="G12" s="5"/>
    </row>
    <row r="13" spans="1:7" ht="12" customHeight="1">
      <c r="A13" s="3" t="s">
        <v>699</v>
      </c>
      <c r="B13" s="3" t="s">
        <v>700</v>
      </c>
      <c r="C13" s="5"/>
      <c r="D13" s="5"/>
      <c r="E13" s="5"/>
      <c r="F13" s="5"/>
      <c r="G13" s="5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878" t="s">
        <v>701</v>
      </c>
      <c r="F15" s="878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3" t="s">
        <v>702</v>
      </c>
      <c r="B17" s="878" t="s">
        <v>703</v>
      </c>
      <c r="C17" s="878"/>
      <c r="D17" s="878"/>
      <c r="E17" s="878"/>
      <c r="F17" s="878"/>
      <c r="G17" s="5"/>
    </row>
    <row r="18" spans="1:7" ht="12" customHeight="1">
      <c r="A18" s="3" t="s">
        <v>704</v>
      </c>
      <c r="B18" s="875" t="s">
        <v>843</v>
      </c>
      <c r="C18" s="875"/>
      <c r="D18" s="875"/>
      <c r="E18" s="876" t="s">
        <v>706</v>
      </c>
      <c r="F18" s="876"/>
      <c r="G18" s="5"/>
    </row>
    <row r="19" spans="1:7" ht="12" customHeight="1">
      <c r="A19" s="3" t="s">
        <v>707</v>
      </c>
      <c r="B19" s="877" t="s">
        <v>708</v>
      </c>
      <c r="C19" s="877"/>
      <c r="D19" s="877"/>
      <c r="E19" s="877"/>
      <c r="F19" s="877"/>
      <c r="G19" s="5"/>
    </row>
    <row r="20" spans="1:7" ht="12" customHeight="1">
      <c r="A20" s="26"/>
      <c r="B20" s="30"/>
      <c r="C20" s="30"/>
      <c r="D20" s="30"/>
      <c r="E20" s="30"/>
      <c r="F20" s="30"/>
      <c r="G20" s="28"/>
    </row>
    <row r="21" spans="1:7" ht="12" customHeight="1">
      <c r="A21" s="64" t="s">
        <v>2213</v>
      </c>
      <c r="B21" s="30"/>
      <c r="C21" s="30"/>
      <c r="D21" s="30"/>
      <c r="E21" s="30"/>
      <c r="F21" s="30"/>
      <c r="G21" s="28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35.1" customHeight="1">
      <c r="A23" s="6" t="s">
        <v>747</v>
      </c>
      <c r="B23" s="6" t="s">
        <v>748</v>
      </c>
      <c r="C23" s="6" t="s">
        <v>749</v>
      </c>
      <c r="D23" s="6" t="s">
        <v>750</v>
      </c>
      <c r="E23" s="6" t="s">
        <v>751</v>
      </c>
      <c r="F23" s="6" t="s">
        <v>752</v>
      </c>
      <c r="G23" s="6" t="s">
        <v>753</v>
      </c>
    </row>
    <row r="24" spans="1:7" ht="12" customHeight="1">
      <c r="A24" s="3" t="s">
        <v>671</v>
      </c>
      <c r="B24" s="3" t="s">
        <v>672</v>
      </c>
      <c r="C24" s="5"/>
      <c r="D24" s="5"/>
      <c r="E24" s="5"/>
      <c r="F24" s="5"/>
      <c r="G24" s="5"/>
    </row>
    <row r="25" spans="1:7" ht="13.7" customHeight="1">
      <c r="A25" s="5"/>
      <c r="B25" s="3" t="s">
        <v>673</v>
      </c>
      <c r="C25" s="3" t="s">
        <v>674</v>
      </c>
      <c r="D25" s="3" t="s">
        <v>675</v>
      </c>
      <c r="E25" s="12" t="s">
        <v>737</v>
      </c>
      <c r="F25" s="5"/>
      <c r="G25" s="5"/>
    </row>
    <row r="26" spans="1:7" ht="13.7" customHeight="1">
      <c r="A26" s="5"/>
      <c r="B26" s="3" t="s">
        <v>677</v>
      </c>
      <c r="C26" s="3" t="s">
        <v>681</v>
      </c>
      <c r="D26" s="3" t="s">
        <v>675</v>
      </c>
      <c r="E26" s="3" t="s">
        <v>793</v>
      </c>
      <c r="F26" s="5"/>
      <c r="G26" s="5"/>
    </row>
    <row r="27" spans="1:7" ht="13.9" customHeight="1">
      <c r="A27" s="5"/>
      <c r="B27" s="3" t="s">
        <v>736</v>
      </c>
      <c r="C27" s="3" t="s">
        <v>1145</v>
      </c>
      <c r="D27" s="3" t="s">
        <v>675</v>
      </c>
      <c r="E27" s="3" t="s">
        <v>838</v>
      </c>
      <c r="F27" s="5"/>
      <c r="G27" s="5"/>
    </row>
    <row r="28" spans="1:7" ht="13.7" customHeight="1">
      <c r="A28" s="5"/>
      <c r="B28" s="3" t="s">
        <v>683</v>
      </c>
      <c r="C28" s="3" t="s">
        <v>1147</v>
      </c>
      <c r="D28" s="3" t="s">
        <v>675</v>
      </c>
      <c r="E28" s="3" t="s">
        <v>838</v>
      </c>
      <c r="F28" s="5"/>
      <c r="G28" s="5"/>
    </row>
    <row r="29" spans="1:7" ht="12" customHeight="1">
      <c r="A29" s="5"/>
      <c r="B29" s="5"/>
      <c r="C29" s="5"/>
      <c r="D29" s="5"/>
      <c r="E29" s="878" t="s">
        <v>685</v>
      </c>
      <c r="F29" s="878"/>
      <c r="G29" s="5"/>
    </row>
    <row r="30" spans="1:7" ht="12" customHeight="1">
      <c r="A30" s="3" t="s">
        <v>686</v>
      </c>
      <c r="B30" s="3" t="s">
        <v>687</v>
      </c>
      <c r="C30" s="5"/>
      <c r="D30" s="5"/>
      <c r="E30" s="5"/>
      <c r="F30" s="5"/>
      <c r="G30" s="5"/>
    </row>
    <row r="31" spans="1:7" ht="13.7" customHeight="1">
      <c r="A31" s="5"/>
      <c r="B31" s="3" t="s">
        <v>1150</v>
      </c>
      <c r="C31" s="5"/>
      <c r="D31" s="3" t="s">
        <v>731</v>
      </c>
      <c r="E31" s="3" t="s">
        <v>1151</v>
      </c>
      <c r="F31" s="5"/>
      <c r="G31" s="5"/>
    </row>
    <row r="32" spans="1:7" ht="12" customHeight="1">
      <c r="A32" s="5"/>
      <c r="B32" s="5"/>
      <c r="C32" s="5"/>
      <c r="D32" s="5"/>
      <c r="E32" s="878" t="s">
        <v>698</v>
      </c>
      <c r="F32" s="878"/>
      <c r="G32" s="5"/>
    </row>
    <row r="33" spans="1:7" ht="12" customHeight="1">
      <c r="A33" s="3" t="s">
        <v>699</v>
      </c>
      <c r="B33" s="3" t="s">
        <v>700</v>
      </c>
      <c r="C33" s="5"/>
      <c r="D33" s="5"/>
      <c r="E33" s="5"/>
      <c r="F33" s="5"/>
      <c r="G33" s="5"/>
    </row>
    <row r="34" spans="1:7" ht="12" customHeight="1">
      <c r="A34" s="5"/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878" t="s">
        <v>701</v>
      </c>
      <c r="F35" s="878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3" t="s">
        <v>702</v>
      </c>
      <c r="B37" s="878" t="s">
        <v>703</v>
      </c>
      <c r="C37" s="878"/>
      <c r="D37" s="878"/>
      <c r="E37" s="878"/>
      <c r="F37" s="878"/>
      <c r="G37" s="5"/>
    </row>
    <row r="38" spans="1:7" ht="12" customHeight="1">
      <c r="A38" s="3" t="s">
        <v>704</v>
      </c>
      <c r="B38" s="875" t="s">
        <v>843</v>
      </c>
      <c r="C38" s="875"/>
      <c r="D38" s="875"/>
      <c r="E38" s="876" t="s">
        <v>706</v>
      </c>
      <c r="F38" s="876"/>
      <c r="G38" s="5"/>
    </row>
    <row r="39" spans="1:7" ht="12" customHeight="1">
      <c r="A39" s="3" t="s">
        <v>707</v>
      </c>
      <c r="B39" s="877" t="s">
        <v>708</v>
      </c>
      <c r="C39" s="877"/>
      <c r="D39" s="877"/>
      <c r="E39" s="877"/>
      <c r="F39" s="877"/>
      <c r="G39" s="5"/>
    </row>
  </sheetData>
  <mergeCells count="14">
    <mergeCell ref="E9:F9"/>
    <mergeCell ref="E12:F12"/>
    <mergeCell ref="E15:F15"/>
    <mergeCell ref="B17:F17"/>
    <mergeCell ref="B18:D18"/>
    <mergeCell ref="E18:F18"/>
    <mergeCell ref="B38:D38"/>
    <mergeCell ref="E38:F38"/>
    <mergeCell ref="B39:F39"/>
    <mergeCell ref="B19:F19"/>
    <mergeCell ref="E29:F29"/>
    <mergeCell ref="E32:F32"/>
    <mergeCell ref="E35:F35"/>
    <mergeCell ref="B37:F3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76"/>
  <dimension ref="A1:G43"/>
  <sheetViews>
    <sheetView topLeftCell="A31" workbookViewId="0">
      <selection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2214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6" t="s">
        <v>752</v>
      </c>
      <c r="G3" s="6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12" t="s">
        <v>1152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12" t="s">
        <v>743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12" t="s">
        <v>718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766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1153</v>
      </c>
      <c r="C11" s="5"/>
      <c r="D11" s="3" t="s">
        <v>731</v>
      </c>
      <c r="E11" s="12" t="s">
        <v>1126</v>
      </c>
      <c r="F11" s="5"/>
      <c r="G11" s="5"/>
    </row>
    <row r="12" spans="1:7" ht="13.7" customHeight="1">
      <c r="A12" s="5"/>
      <c r="B12" s="3" t="s">
        <v>794</v>
      </c>
      <c r="C12" s="5"/>
      <c r="D12" s="3" t="s">
        <v>690</v>
      </c>
      <c r="E12" s="12" t="s">
        <v>1154</v>
      </c>
      <c r="F12" s="5"/>
      <c r="G12" s="5"/>
    </row>
    <row r="13" spans="1:7" ht="13.9" customHeight="1">
      <c r="A13" s="5"/>
      <c r="B13" s="3" t="s">
        <v>727</v>
      </c>
      <c r="C13" s="5"/>
      <c r="D13" s="3" t="s">
        <v>848</v>
      </c>
      <c r="E13" s="3" t="s">
        <v>778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3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3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  <row r="22" spans="1:7" ht="12" customHeight="1">
      <c r="A22" s="26"/>
      <c r="B22" s="30"/>
      <c r="C22" s="30"/>
      <c r="D22" s="30"/>
      <c r="E22" s="30"/>
      <c r="F22" s="30"/>
      <c r="G22" s="28"/>
    </row>
    <row r="23" spans="1:7" ht="12" customHeight="1">
      <c r="A23" s="64" t="s">
        <v>2215</v>
      </c>
      <c r="B23" s="30"/>
      <c r="C23" s="30"/>
      <c r="D23" s="30"/>
      <c r="E23" s="30"/>
      <c r="F23" s="30"/>
      <c r="G23" s="28"/>
    </row>
    <row r="24" spans="1:7" ht="12" customHeight="1">
      <c r="A24" s="26"/>
      <c r="B24" s="30"/>
      <c r="C24" s="30"/>
      <c r="D24" s="30"/>
      <c r="E24" s="30"/>
      <c r="F24" s="30"/>
      <c r="G24" s="28"/>
    </row>
    <row r="25" spans="1:7" ht="34.9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6" t="s">
        <v>752</v>
      </c>
      <c r="G25" s="6" t="s">
        <v>753</v>
      </c>
    </row>
    <row r="26" spans="1:7" ht="12" customHeight="1">
      <c r="A26" s="3" t="s">
        <v>671</v>
      </c>
      <c r="B26" s="3" t="s">
        <v>672</v>
      </c>
      <c r="C26" s="5"/>
      <c r="D26" s="5"/>
      <c r="E26" s="5"/>
      <c r="F26" s="5"/>
      <c r="G26" s="5"/>
    </row>
    <row r="27" spans="1:7" ht="13.9" customHeight="1">
      <c r="A27" s="5"/>
      <c r="B27" s="3" t="s">
        <v>673</v>
      </c>
      <c r="C27" s="3" t="s">
        <v>674</v>
      </c>
      <c r="D27" s="3" t="s">
        <v>675</v>
      </c>
      <c r="E27" s="12" t="s">
        <v>1152</v>
      </c>
      <c r="F27" s="5"/>
      <c r="G27" s="5"/>
    </row>
    <row r="28" spans="1:7" ht="13.7" customHeight="1">
      <c r="A28" s="5"/>
      <c r="B28" s="3" t="s">
        <v>677</v>
      </c>
      <c r="C28" s="3" t="s">
        <v>681</v>
      </c>
      <c r="D28" s="3" t="s">
        <v>675</v>
      </c>
      <c r="E28" s="12" t="s">
        <v>743</v>
      </c>
      <c r="F28" s="5"/>
      <c r="G28" s="5"/>
    </row>
    <row r="29" spans="1:7" ht="13.7" customHeight="1">
      <c r="A29" s="5"/>
      <c r="B29" s="3" t="s">
        <v>736</v>
      </c>
      <c r="C29" s="3" t="s">
        <v>1145</v>
      </c>
      <c r="D29" s="3" t="s">
        <v>675</v>
      </c>
      <c r="E29" s="12" t="s">
        <v>718</v>
      </c>
      <c r="F29" s="5"/>
      <c r="G29" s="5"/>
    </row>
    <row r="30" spans="1:7" ht="13.9" customHeight="1">
      <c r="A30" s="5"/>
      <c r="B30" s="3" t="s">
        <v>683</v>
      </c>
      <c r="C30" s="3" t="s">
        <v>1147</v>
      </c>
      <c r="D30" s="3" t="s">
        <v>675</v>
      </c>
      <c r="E30" s="3" t="s">
        <v>766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3" t="s">
        <v>686</v>
      </c>
      <c r="B32" s="3" t="s">
        <v>687</v>
      </c>
      <c r="C32" s="5"/>
      <c r="D32" s="5"/>
      <c r="E32" s="5"/>
      <c r="F32" s="5"/>
      <c r="G32" s="5"/>
    </row>
    <row r="33" spans="1:7" ht="13.7" customHeight="1">
      <c r="A33" s="5"/>
      <c r="B33" s="3" t="s">
        <v>1153</v>
      </c>
      <c r="C33" s="5"/>
      <c r="D33" s="3" t="s">
        <v>731</v>
      </c>
      <c r="E33" s="12" t="s">
        <v>1126</v>
      </c>
      <c r="F33" s="5"/>
      <c r="G33" s="5"/>
    </row>
    <row r="34" spans="1:7" ht="13.7" customHeight="1">
      <c r="A34" s="5"/>
      <c r="B34" s="3" t="s">
        <v>794</v>
      </c>
      <c r="C34" s="5"/>
      <c r="D34" s="3" t="s">
        <v>690</v>
      </c>
      <c r="E34" s="12" t="s">
        <v>1154</v>
      </c>
      <c r="F34" s="5"/>
      <c r="G34" s="5"/>
    </row>
    <row r="35" spans="1:7" ht="13.9" customHeight="1">
      <c r="A35" s="5"/>
      <c r="B35" s="3" t="s">
        <v>727</v>
      </c>
      <c r="C35" s="5"/>
      <c r="D35" s="3" t="s">
        <v>848</v>
      </c>
      <c r="E35" s="3" t="s">
        <v>778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3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3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3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" customHeight="1">
      <c r="A43" s="3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4:F14"/>
    <mergeCell ref="E17:F17"/>
    <mergeCell ref="B19:F19"/>
    <mergeCell ref="B20:D20"/>
    <mergeCell ref="E20:F20"/>
    <mergeCell ref="B42:D42"/>
    <mergeCell ref="E42:F42"/>
    <mergeCell ref="B43:F43"/>
    <mergeCell ref="B21:F21"/>
    <mergeCell ref="E31:F31"/>
    <mergeCell ref="E36:F36"/>
    <mergeCell ref="E39:F39"/>
    <mergeCell ref="B41:F4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77"/>
  <dimension ref="A1:G42"/>
  <sheetViews>
    <sheetView workbookViewId="0">
      <selection activeCell="G42"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2216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6" t="s">
        <v>752</v>
      </c>
      <c r="G3" s="6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12" t="s">
        <v>1152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12" t="s">
        <v>743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12" t="s">
        <v>718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766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1153</v>
      </c>
      <c r="C11" s="5"/>
      <c r="D11" s="3" t="s">
        <v>731</v>
      </c>
      <c r="E11" s="12" t="s">
        <v>1155</v>
      </c>
      <c r="F11" s="5"/>
      <c r="G11" s="5"/>
    </row>
    <row r="12" spans="1:7" ht="13.7" customHeight="1">
      <c r="A12" s="5"/>
      <c r="B12" s="3" t="s">
        <v>794</v>
      </c>
      <c r="C12" s="5"/>
      <c r="D12" s="3" t="s">
        <v>690</v>
      </c>
      <c r="E12" s="12" t="s">
        <v>1154</v>
      </c>
      <c r="F12" s="5"/>
      <c r="G12" s="5"/>
    </row>
    <row r="13" spans="1:7" ht="13.7" customHeight="1">
      <c r="A13" s="5"/>
      <c r="B13" s="3" t="s">
        <v>727</v>
      </c>
      <c r="C13" s="5"/>
      <c r="D13" s="3" t="s">
        <v>848</v>
      </c>
      <c r="E13" s="3" t="s">
        <v>778</v>
      </c>
      <c r="F13" s="5"/>
      <c r="G13" s="5"/>
    </row>
    <row r="14" spans="1:7" ht="12" customHeight="1">
      <c r="A14" s="5"/>
      <c r="B14" s="5"/>
      <c r="C14" s="5"/>
      <c r="D14" s="5"/>
      <c r="E14" s="878" t="s">
        <v>698</v>
      </c>
      <c r="F14" s="878"/>
      <c r="G14" s="5"/>
    </row>
    <row r="15" spans="1:7" ht="12" customHeight="1">
      <c r="A15" s="3" t="s">
        <v>699</v>
      </c>
      <c r="B15" s="3" t="s">
        <v>700</v>
      </c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5"/>
      <c r="F16" s="5"/>
      <c r="G16" s="5"/>
    </row>
    <row r="17" spans="1:7" ht="12" customHeight="1">
      <c r="A17" s="5"/>
      <c r="B17" s="5"/>
      <c r="C17" s="5"/>
      <c r="D17" s="5"/>
      <c r="E17" s="878" t="s">
        <v>701</v>
      </c>
      <c r="F17" s="878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3" t="s">
        <v>702</v>
      </c>
      <c r="B19" s="878" t="s">
        <v>703</v>
      </c>
      <c r="C19" s="878"/>
      <c r="D19" s="878"/>
      <c r="E19" s="878"/>
      <c r="F19" s="878"/>
      <c r="G19" s="5"/>
    </row>
    <row r="20" spans="1:7" ht="12" customHeight="1">
      <c r="A20" s="3" t="s">
        <v>704</v>
      </c>
      <c r="B20" s="875" t="s">
        <v>843</v>
      </c>
      <c r="C20" s="875"/>
      <c r="D20" s="875"/>
      <c r="E20" s="876" t="s">
        <v>706</v>
      </c>
      <c r="F20" s="876"/>
      <c r="G20" s="5"/>
    </row>
    <row r="21" spans="1:7" ht="12.2" customHeight="1">
      <c r="A21" s="3" t="s">
        <v>707</v>
      </c>
      <c r="B21" s="877" t="s">
        <v>708</v>
      </c>
      <c r="C21" s="877"/>
      <c r="D21" s="877"/>
      <c r="E21" s="877"/>
      <c r="F21" s="877"/>
      <c r="G21" s="5"/>
    </row>
    <row r="22" spans="1:7" ht="12.2" customHeight="1">
      <c r="A22" s="26"/>
      <c r="B22" s="30"/>
      <c r="C22" s="30"/>
      <c r="D22" s="30"/>
      <c r="E22" s="30"/>
      <c r="F22" s="30"/>
      <c r="G22" s="28"/>
    </row>
    <row r="23" spans="1:7" ht="12.2" customHeight="1">
      <c r="A23" s="64" t="s">
        <v>2217</v>
      </c>
      <c r="B23" s="30"/>
      <c r="C23" s="30"/>
      <c r="D23" s="30"/>
      <c r="E23" s="30"/>
      <c r="F23" s="30"/>
      <c r="G23" s="28"/>
    </row>
    <row r="24" spans="1:7" ht="12.2" customHeight="1">
      <c r="A24" s="26"/>
      <c r="B24" s="30"/>
      <c r="C24" s="30"/>
      <c r="D24" s="30"/>
      <c r="E24" s="30"/>
      <c r="F24" s="30"/>
      <c r="G24" s="28"/>
    </row>
    <row r="25" spans="1:7" ht="35.1" customHeight="1">
      <c r="A25" s="6" t="s">
        <v>747</v>
      </c>
      <c r="B25" s="6" t="s">
        <v>748</v>
      </c>
      <c r="C25" s="6" t="s">
        <v>749</v>
      </c>
      <c r="D25" s="6" t="s">
        <v>750</v>
      </c>
      <c r="E25" s="6" t="s">
        <v>751</v>
      </c>
      <c r="F25" s="6" t="s">
        <v>752</v>
      </c>
      <c r="G25" s="6" t="s">
        <v>753</v>
      </c>
    </row>
    <row r="26" spans="1:7" ht="12" customHeight="1">
      <c r="A26" s="3" t="s">
        <v>671</v>
      </c>
      <c r="B26" s="3" t="s">
        <v>672</v>
      </c>
      <c r="C26" s="5"/>
      <c r="D26" s="5"/>
      <c r="E26" s="5"/>
      <c r="F26" s="5"/>
      <c r="G26" s="5"/>
    </row>
    <row r="27" spans="1:7" ht="13.7" customHeight="1">
      <c r="A27" s="5"/>
      <c r="B27" s="3" t="s">
        <v>673</v>
      </c>
      <c r="C27" s="3" t="s">
        <v>674</v>
      </c>
      <c r="D27" s="3" t="s">
        <v>675</v>
      </c>
      <c r="E27" s="12" t="s">
        <v>1156</v>
      </c>
      <c r="F27" s="5"/>
      <c r="G27" s="5"/>
    </row>
    <row r="28" spans="1:7" ht="13.9" customHeight="1">
      <c r="A28" s="5"/>
      <c r="B28" s="3" t="s">
        <v>677</v>
      </c>
      <c r="C28" s="3" t="s">
        <v>681</v>
      </c>
      <c r="D28" s="3" t="s">
        <v>675</v>
      </c>
      <c r="E28" s="3" t="s">
        <v>777</v>
      </c>
      <c r="F28" s="5"/>
      <c r="G28" s="5"/>
    </row>
    <row r="29" spans="1:7" ht="13.7" customHeight="1">
      <c r="A29" s="5"/>
      <c r="B29" s="3" t="s">
        <v>736</v>
      </c>
      <c r="C29" s="3" t="s">
        <v>1145</v>
      </c>
      <c r="D29" s="3" t="s">
        <v>675</v>
      </c>
      <c r="E29" s="3" t="s">
        <v>719</v>
      </c>
      <c r="F29" s="5"/>
      <c r="G29" s="5"/>
    </row>
    <row r="30" spans="1:7" ht="13.9" customHeight="1">
      <c r="A30" s="5"/>
      <c r="B30" s="3" t="s">
        <v>683</v>
      </c>
      <c r="C30" s="3" t="s">
        <v>1147</v>
      </c>
      <c r="D30" s="3" t="s">
        <v>675</v>
      </c>
      <c r="E30" s="3" t="s">
        <v>719</v>
      </c>
      <c r="F30" s="5"/>
      <c r="G30" s="5"/>
    </row>
    <row r="31" spans="1:7" ht="12" customHeight="1">
      <c r="A31" s="5"/>
      <c r="B31" s="5"/>
      <c r="C31" s="5"/>
      <c r="D31" s="5"/>
      <c r="E31" s="878" t="s">
        <v>685</v>
      </c>
      <c r="F31" s="878"/>
      <c r="G31" s="5"/>
    </row>
    <row r="32" spans="1:7" ht="12" customHeight="1">
      <c r="A32" s="3" t="s">
        <v>686</v>
      </c>
      <c r="B32" s="3" t="s">
        <v>687</v>
      </c>
      <c r="C32" s="5"/>
      <c r="D32" s="5"/>
      <c r="E32" s="5"/>
      <c r="F32" s="5"/>
      <c r="G32" s="5"/>
    </row>
    <row r="33" spans="1:7" ht="13.7" customHeight="1">
      <c r="A33" s="5"/>
      <c r="B33" s="3" t="s">
        <v>1157</v>
      </c>
      <c r="C33" s="5"/>
      <c r="D33" s="3" t="s">
        <v>710</v>
      </c>
      <c r="E33" s="12" t="s">
        <v>1104</v>
      </c>
      <c r="F33" s="5"/>
      <c r="G33" s="5"/>
    </row>
    <row r="34" spans="1:7" ht="13.7" customHeight="1">
      <c r="A34" s="5"/>
      <c r="B34" s="3" t="s">
        <v>1158</v>
      </c>
      <c r="C34" s="5"/>
      <c r="D34" s="3" t="s">
        <v>690</v>
      </c>
      <c r="E34" s="12" t="s">
        <v>738</v>
      </c>
      <c r="F34" s="5"/>
      <c r="G34" s="5"/>
    </row>
    <row r="35" spans="1:7" ht="12" customHeight="1">
      <c r="A35" s="5"/>
      <c r="B35" s="5"/>
      <c r="C35" s="5"/>
      <c r="D35" s="5"/>
      <c r="E35" s="878" t="s">
        <v>698</v>
      </c>
      <c r="F35" s="878"/>
      <c r="G35" s="5"/>
    </row>
    <row r="36" spans="1:7" ht="12" customHeight="1">
      <c r="A36" s="3" t="s">
        <v>699</v>
      </c>
      <c r="B36" s="3" t="s">
        <v>700</v>
      </c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878" t="s">
        <v>701</v>
      </c>
      <c r="F38" s="878"/>
      <c r="G38" s="5"/>
    </row>
    <row r="39" spans="1:7" ht="12" customHeight="1">
      <c r="A39" s="5"/>
      <c r="B39" s="5"/>
      <c r="C39" s="5"/>
      <c r="D39" s="5"/>
      <c r="E39" s="5"/>
      <c r="F39" s="5"/>
      <c r="G39" s="5"/>
    </row>
    <row r="40" spans="1:7" ht="12" customHeight="1">
      <c r="A40" s="3" t="s">
        <v>702</v>
      </c>
      <c r="B40" s="878" t="s">
        <v>703</v>
      </c>
      <c r="C40" s="878"/>
      <c r="D40" s="878"/>
      <c r="E40" s="878"/>
      <c r="F40" s="878"/>
      <c r="G40" s="5"/>
    </row>
    <row r="41" spans="1:7" ht="12" customHeight="1">
      <c r="A41" s="3" t="s">
        <v>704</v>
      </c>
      <c r="B41" s="875" t="s">
        <v>843</v>
      </c>
      <c r="C41" s="875"/>
      <c r="D41" s="875"/>
      <c r="E41" s="876" t="s">
        <v>706</v>
      </c>
      <c r="F41" s="876"/>
      <c r="G41" s="5"/>
    </row>
    <row r="42" spans="1:7" ht="12" customHeight="1">
      <c r="A42" s="3" t="s">
        <v>707</v>
      </c>
      <c r="B42" s="877" t="s">
        <v>708</v>
      </c>
      <c r="C42" s="877"/>
      <c r="D42" s="877"/>
      <c r="E42" s="877"/>
      <c r="F42" s="877"/>
      <c r="G42" s="5"/>
    </row>
  </sheetData>
  <mergeCells count="14">
    <mergeCell ref="E9:F9"/>
    <mergeCell ref="E14:F14"/>
    <mergeCell ref="E17:F17"/>
    <mergeCell ref="B19:F19"/>
    <mergeCell ref="B20:D20"/>
    <mergeCell ref="E20:F20"/>
    <mergeCell ref="B41:D41"/>
    <mergeCell ref="E41:F41"/>
    <mergeCell ref="B42:F42"/>
    <mergeCell ref="B21:F21"/>
    <mergeCell ref="E31:F31"/>
    <mergeCell ref="E35:F35"/>
    <mergeCell ref="E38:F38"/>
    <mergeCell ref="B40:F40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78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2218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6" t="s">
        <v>752</v>
      </c>
      <c r="G3" s="6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12" t="s">
        <v>1156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793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838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838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1159</v>
      </c>
      <c r="C11" s="5"/>
      <c r="D11" s="3" t="s">
        <v>710</v>
      </c>
      <c r="E11" s="12" t="s">
        <v>1105</v>
      </c>
      <c r="F11" s="5"/>
      <c r="G11" s="5"/>
    </row>
    <row r="12" spans="1:7" ht="13.7" customHeight="1">
      <c r="A12" s="5"/>
      <c r="B12" s="3" t="s">
        <v>1160</v>
      </c>
      <c r="C12" s="5"/>
      <c r="D12" s="3" t="s">
        <v>690</v>
      </c>
      <c r="E12" s="12" t="s">
        <v>717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2219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6" t="s">
        <v>752</v>
      </c>
      <c r="G24" s="6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12" t="s">
        <v>1156</v>
      </c>
      <c r="F26" s="5"/>
      <c r="G26" s="5"/>
    </row>
    <row r="27" spans="1:7" ht="13.9" customHeight="1">
      <c r="A27" s="5"/>
      <c r="B27" s="3" t="s">
        <v>677</v>
      </c>
      <c r="C27" s="3" t="s">
        <v>681</v>
      </c>
      <c r="D27" s="3" t="s">
        <v>675</v>
      </c>
      <c r="E27" s="3" t="s">
        <v>793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838</v>
      </c>
      <c r="F28" s="5"/>
      <c r="G28" s="5"/>
    </row>
    <row r="29" spans="1:7" ht="13.7" customHeight="1">
      <c r="A29" s="5"/>
      <c r="B29" s="3" t="s">
        <v>683</v>
      </c>
      <c r="C29" s="3" t="s">
        <v>1147</v>
      </c>
      <c r="D29" s="3" t="s">
        <v>675</v>
      </c>
      <c r="E29" s="3" t="s">
        <v>838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1159</v>
      </c>
      <c r="C32" s="5"/>
      <c r="D32" s="3" t="s">
        <v>710</v>
      </c>
      <c r="E32" s="12" t="s">
        <v>1104</v>
      </c>
      <c r="F32" s="5"/>
      <c r="G32" s="5"/>
    </row>
    <row r="33" spans="1:7" ht="13.7" customHeight="1">
      <c r="A33" s="5"/>
      <c r="B33" s="3" t="s">
        <v>1160</v>
      </c>
      <c r="C33" s="5"/>
      <c r="D33" s="3" t="s">
        <v>690</v>
      </c>
      <c r="E33" s="12" t="s">
        <v>717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79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2220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6" t="s">
        <v>752</v>
      </c>
      <c r="G3" s="6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12" t="s">
        <v>1156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825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719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719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1159</v>
      </c>
      <c r="C11" s="5"/>
      <c r="D11" s="3" t="s">
        <v>710</v>
      </c>
      <c r="E11" s="12" t="s">
        <v>1104</v>
      </c>
      <c r="F11" s="5"/>
      <c r="G11" s="5"/>
    </row>
    <row r="12" spans="1:7" ht="13.7" customHeight="1">
      <c r="A12" s="5"/>
      <c r="B12" s="3" t="s">
        <v>1160</v>
      </c>
      <c r="C12" s="5"/>
      <c r="D12" s="3" t="s">
        <v>690</v>
      </c>
      <c r="E12" s="12" t="s">
        <v>717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2221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6" t="s">
        <v>752</v>
      </c>
      <c r="G24" s="6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12" t="s">
        <v>1156</v>
      </c>
      <c r="F26" s="5"/>
      <c r="G26" s="5"/>
    </row>
    <row r="27" spans="1:7" ht="13.9" customHeight="1">
      <c r="A27" s="5"/>
      <c r="B27" s="3" t="s">
        <v>677</v>
      </c>
      <c r="C27" s="3" t="s">
        <v>681</v>
      </c>
      <c r="D27" s="3" t="s">
        <v>675</v>
      </c>
      <c r="E27" s="3" t="s">
        <v>825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719</v>
      </c>
      <c r="F28" s="5"/>
      <c r="G28" s="5"/>
    </row>
    <row r="29" spans="1:7" ht="13.9" customHeight="1">
      <c r="A29" s="5"/>
      <c r="B29" s="3" t="s">
        <v>683</v>
      </c>
      <c r="C29" s="3" t="s">
        <v>1147</v>
      </c>
      <c r="D29" s="3" t="s">
        <v>675</v>
      </c>
      <c r="E29" s="3" t="s">
        <v>719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1159</v>
      </c>
      <c r="C32" s="5"/>
      <c r="D32" s="3" t="s">
        <v>710</v>
      </c>
      <c r="E32" s="12" t="s">
        <v>1092</v>
      </c>
      <c r="F32" s="5"/>
      <c r="G32" s="5"/>
    </row>
    <row r="33" spans="1:7" ht="13.7" customHeight="1">
      <c r="A33" s="5"/>
      <c r="B33" s="3" t="s">
        <v>1160</v>
      </c>
      <c r="C33" s="5"/>
      <c r="D33" s="3" t="s">
        <v>690</v>
      </c>
      <c r="E33" s="12" t="s">
        <v>717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80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2222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6" t="s">
        <v>752</v>
      </c>
      <c r="G3" s="6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12" t="s">
        <v>1156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825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719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719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1159</v>
      </c>
      <c r="C11" s="5"/>
      <c r="D11" s="3" t="s">
        <v>710</v>
      </c>
      <c r="E11" s="12" t="s">
        <v>1076</v>
      </c>
      <c r="F11" s="5"/>
      <c r="G11" s="5"/>
    </row>
    <row r="12" spans="1:7" ht="13.7" customHeight="1">
      <c r="A12" s="5"/>
      <c r="B12" s="3" t="s">
        <v>1160</v>
      </c>
      <c r="C12" s="5"/>
      <c r="D12" s="3" t="s">
        <v>690</v>
      </c>
      <c r="E12" s="12" t="s">
        <v>717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2223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6" t="s">
        <v>752</v>
      </c>
      <c r="G24" s="6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12" t="s">
        <v>1156</v>
      </c>
      <c r="F26" s="5"/>
      <c r="G26" s="5"/>
    </row>
    <row r="27" spans="1:7" ht="13.9" customHeight="1">
      <c r="A27" s="5"/>
      <c r="B27" s="3" t="s">
        <v>677</v>
      </c>
      <c r="C27" s="3" t="s">
        <v>681</v>
      </c>
      <c r="D27" s="3" t="s">
        <v>675</v>
      </c>
      <c r="E27" s="3" t="s">
        <v>825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719</v>
      </c>
      <c r="F28" s="5"/>
      <c r="G28" s="5"/>
    </row>
    <row r="29" spans="1:7" ht="13.9" customHeight="1">
      <c r="A29" s="5"/>
      <c r="B29" s="3" t="s">
        <v>683</v>
      </c>
      <c r="C29" s="3" t="s">
        <v>1147</v>
      </c>
      <c r="D29" s="3" t="s">
        <v>675</v>
      </c>
      <c r="E29" s="3" t="s">
        <v>719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1159</v>
      </c>
      <c r="C32" s="5"/>
      <c r="D32" s="3" t="s">
        <v>710</v>
      </c>
      <c r="E32" s="12" t="s">
        <v>1161</v>
      </c>
      <c r="F32" s="5"/>
      <c r="G32" s="5"/>
    </row>
    <row r="33" spans="1:7" ht="13.7" customHeight="1">
      <c r="A33" s="5"/>
      <c r="B33" s="3" t="s">
        <v>1160</v>
      </c>
      <c r="C33" s="5"/>
      <c r="D33" s="3" t="s">
        <v>690</v>
      </c>
      <c r="E33" s="12" t="s">
        <v>717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sheetPr codeName="Sheet81"/>
  <dimension ref="A1:G41"/>
  <sheetViews>
    <sheetView topLeftCell="A28" workbookViewId="0">
      <selection sqref="A1:G42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2224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6" t="s">
        <v>752</v>
      </c>
      <c r="G3" s="6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12" t="s">
        <v>1156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825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719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719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1159</v>
      </c>
      <c r="C11" s="5"/>
      <c r="D11" s="3" t="s">
        <v>710</v>
      </c>
      <c r="E11" s="12" t="s">
        <v>1162</v>
      </c>
      <c r="F11" s="5"/>
      <c r="G11" s="5"/>
    </row>
    <row r="12" spans="1:7" ht="13.7" customHeight="1">
      <c r="A12" s="5"/>
      <c r="B12" s="3" t="s">
        <v>1160</v>
      </c>
      <c r="C12" s="5"/>
      <c r="D12" s="3" t="s">
        <v>690</v>
      </c>
      <c r="E12" s="12" t="s">
        <v>717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2225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6" t="s">
        <v>752</v>
      </c>
      <c r="G24" s="6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12" t="s">
        <v>1156</v>
      </c>
      <c r="F26" s="5"/>
      <c r="G26" s="5"/>
    </row>
    <row r="27" spans="1:7" ht="13.9" customHeight="1">
      <c r="A27" s="5"/>
      <c r="B27" s="3" t="s">
        <v>677</v>
      </c>
      <c r="C27" s="3" t="s">
        <v>681</v>
      </c>
      <c r="D27" s="3" t="s">
        <v>675</v>
      </c>
      <c r="E27" s="3" t="s">
        <v>825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719</v>
      </c>
      <c r="F28" s="5"/>
      <c r="G28" s="5"/>
    </row>
    <row r="29" spans="1:7" ht="13.9" customHeight="1">
      <c r="A29" s="5"/>
      <c r="B29" s="3" t="s">
        <v>683</v>
      </c>
      <c r="C29" s="3" t="s">
        <v>1147</v>
      </c>
      <c r="D29" s="3" t="s">
        <v>675</v>
      </c>
      <c r="E29" s="3" t="s">
        <v>719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1159</v>
      </c>
      <c r="C32" s="5"/>
      <c r="D32" s="3" t="s">
        <v>710</v>
      </c>
      <c r="E32" s="12" t="s">
        <v>1163</v>
      </c>
      <c r="F32" s="5"/>
      <c r="G32" s="5"/>
    </row>
    <row r="33" spans="1:7" ht="13.7" customHeight="1">
      <c r="A33" s="5"/>
      <c r="B33" s="3" t="s">
        <v>1160</v>
      </c>
      <c r="C33" s="5"/>
      <c r="D33" s="3" t="s">
        <v>690</v>
      </c>
      <c r="E33" s="12" t="s">
        <v>717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zoomScale="85" zoomScaleNormal="85" workbookViewId="0">
      <pane ySplit="585" topLeftCell="A7" activePane="bottomLeft"/>
      <selection activeCell="I1" sqref="I1:I1048576"/>
      <selection pane="bottomLeft" activeCell="G15" sqref="G15"/>
    </sheetView>
  </sheetViews>
  <sheetFormatPr defaultRowHeight="15"/>
  <cols>
    <col min="1" max="1" width="5.42578125" style="399" customWidth="1"/>
    <col min="2" max="2" width="49.7109375" customWidth="1"/>
    <col min="3" max="3" width="12.5703125" bestFit="1" customWidth="1"/>
    <col min="4" max="4" width="15.7109375" bestFit="1" customWidth="1"/>
    <col min="5" max="8" width="15.7109375" customWidth="1"/>
    <col min="9" max="9" width="15.7109375" style="283" customWidth="1"/>
    <col min="10" max="10" width="6.140625" customWidth="1"/>
  </cols>
  <sheetData>
    <row r="1" spans="1:11" s="105" customFormat="1">
      <c r="A1" s="733" t="s">
        <v>2777</v>
      </c>
      <c r="B1" s="733" t="s">
        <v>2778</v>
      </c>
      <c r="C1" s="733"/>
      <c r="D1" s="733"/>
      <c r="E1" s="733" t="s">
        <v>2779</v>
      </c>
      <c r="F1" s="733" t="s">
        <v>2780</v>
      </c>
      <c r="G1" s="733" t="s">
        <v>2782</v>
      </c>
      <c r="H1" s="733" t="s">
        <v>2781</v>
      </c>
      <c r="I1" s="734" t="s">
        <v>2783</v>
      </c>
      <c r="J1" s="733" t="s">
        <v>949</v>
      </c>
    </row>
    <row r="2" spans="1:11" s="105" customFormat="1">
      <c r="A2" s="733"/>
      <c r="B2" s="733"/>
      <c r="C2" s="733"/>
      <c r="D2" s="733"/>
      <c r="E2" s="733"/>
      <c r="F2" s="733"/>
      <c r="G2" s="733"/>
      <c r="H2" s="733"/>
      <c r="I2" s="734"/>
      <c r="J2" s="733"/>
    </row>
    <row r="3" spans="1:11" s="279" customFormat="1">
      <c r="A3" s="735" t="s">
        <v>2975</v>
      </c>
      <c r="B3" s="736" t="str">
        <f>'REKAP BECKUP data (2)'!B3</f>
        <v>PEKERJAAN PENDAHULUAN</v>
      </c>
      <c r="C3" s="737"/>
      <c r="D3" s="737"/>
      <c r="E3" s="737"/>
      <c r="F3" s="737"/>
      <c r="G3" s="737"/>
      <c r="H3" s="737"/>
      <c r="I3" s="738"/>
      <c r="J3" s="737"/>
      <c r="K3" s="407"/>
    </row>
    <row r="4" spans="1:11">
      <c r="A4" s="739">
        <f>'REKAP BECKUP data (2)'!A4</f>
        <v>1</v>
      </c>
      <c r="B4" s="740" t="str">
        <f>'REKAP BECKUP data (2)'!B4</f>
        <v>Pekerjaan Pengkuran kembali</v>
      </c>
      <c r="C4" s="741"/>
      <c r="D4" s="741"/>
      <c r="E4" s="741"/>
      <c r="F4" s="741"/>
      <c r="G4" s="741"/>
      <c r="H4" s="741"/>
      <c r="I4" s="742"/>
      <c r="J4" s="741"/>
      <c r="K4" s="408"/>
    </row>
    <row r="5" spans="1:11">
      <c r="A5" s="739">
        <f>'REKAP BECKUP data (2)'!A5</f>
        <v>2</v>
      </c>
      <c r="B5" s="740" t="str">
        <f>'REKAP BECKUP data (2)'!B5</f>
        <v>Pek. K3</v>
      </c>
      <c r="C5" s="741"/>
      <c r="D5" s="741"/>
      <c r="E5" s="741"/>
      <c r="F5" s="741"/>
      <c r="G5" s="741"/>
      <c r="H5" s="741"/>
      <c r="I5" s="742"/>
      <c r="J5" s="741"/>
      <c r="K5" s="408"/>
    </row>
    <row r="6" spans="1:11">
      <c r="A6" s="739">
        <f>'REKAP BECKUP data (2)'!A6</f>
        <v>3</v>
      </c>
      <c r="B6" s="740" t="str">
        <f>'REKAP BECKUP data (2)'!B6</f>
        <v>Perancah Alat Bantu Kerja</v>
      </c>
      <c r="C6" s="741"/>
      <c r="D6" s="741"/>
      <c r="E6" s="741"/>
      <c r="F6" s="741"/>
      <c r="G6" s="741"/>
      <c r="H6" s="741"/>
      <c r="I6" s="742"/>
      <c r="J6" s="741"/>
      <c r="K6" s="408"/>
    </row>
    <row r="7" spans="1:11">
      <c r="A7" s="735"/>
      <c r="B7" s="740"/>
      <c r="C7" s="741"/>
      <c r="D7" s="741"/>
      <c r="E7" s="741"/>
      <c r="F7" s="741"/>
      <c r="G7" s="741"/>
      <c r="H7" s="741"/>
      <c r="I7" s="742"/>
      <c r="J7" s="741"/>
      <c r="K7" s="408"/>
    </row>
    <row r="8" spans="1:11">
      <c r="A8" s="735" t="str">
        <f>'REKAP BECKUP data (2)'!A8</f>
        <v>B.</v>
      </c>
      <c r="B8" s="736" t="s">
        <v>3023</v>
      </c>
      <c r="C8" s="741"/>
      <c r="D8" s="741"/>
      <c r="E8" s="741"/>
      <c r="F8" s="741"/>
      <c r="G8" s="741"/>
      <c r="H8" s="741"/>
      <c r="I8" s="742"/>
      <c r="J8" s="741"/>
      <c r="K8" s="408"/>
    </row>
    <row r="9" spans="1:11">
      <c r="A9" s="739">
        <f>'REKAP BECKUP data (2)'!A10</f>
        <v>1</v>
      </c>
      <c r="B9" s="740" t="s">
        <v>3047</v>
      </c>
      <c r="C9" s="741"/>
      <c r="D9" s="741"/>
      <c r="E9" s="741">
        <v>221</v>
      </c>
      <c r="F9" s="741">
        <v>3</v>
      </c>
      <c r="G9" s="741">
        <v>1</v>
      </c>
      <c r="H9" s="741">
        <v>1</v>
      </c>
      <c r="I9" s="743">
        <f>E9*F9*H9</f>
        <v>663</v>
      </c>
      <c r="J9" s="744" t="s">
        <v>2634</v>
      </c>
      <c r="K9" s="408" t="s">
        <v>2883</v>
      </c>
    </row>
    <row r="10" spans="1:11">
      <c r="A10" s="739"/>
      <c r="B10" s="740"/>
      <c r="C10" s="741"/>
      <c r="D10" s="741"/>
      <c r="E10" s="741">
        <v>10</v>
      </c>
      <c r="F10" s="741">
        <v>10</v>
      </c>
      <c r="G10" s="741">
        <v>1</v>
      </c>
      <c r="H10" s="741">
        <v>1</v>
      </c>
      <c r="I10" s="743">
        <f>E10*F10*H10</f>
        <v>100</v>
      </c>
      <c r="J10" s="744" t="s">
        <v>2634</v>
      </c>
      <c r="K10" s="408"/>
    </row>
    <row r="11" spans="1:11">
      <c r="A11" s="739"/>
      <c r="B11" s="740"/>
      <c r="C11" s="741"/>
      <c r="D11" s="741"/>
      <c r="E11" s="741"/>
      <c r="F11" s="741"/>
      <c r="G11" s="741"/>
      <c r="H11" s="741"/>
      <c r="I11" s="745">
        <f>SUM(I9:I10)</f>
        <v>763</v>
      </c>
      <c r="J11" s="744" t="s">
        <v>2634</v>
      </c>
      <c r="K11" s="408"/>
    </row>
    <row r="12" spans="1:11">
      <c r="A12" s="739">
        <f>'REKAP BECKUP data (2)'!A11</f>
        <v>2</v>
      </c>
      <c r="B12" s="740" t="s">
        <v>3024</v>
      </c>
      <c r="C12" s="741"/>
      <c r="D12" s="741"/>
      <c r="E12" s="741"/>
      <c r="F12" s="741"/>
      <c r="G12" s="741"/>
      <c r="H12" s="741"/>
      <c r="I12" s="745">
        <f>'Cut And Fill'!G25</f>
        <v>45.844999999999999</v>
      </c>
      <c r="J12" s="744" t="s">
        <v>2582</v>
      </c>
      <c r="K12" s="408" t="s">
        <v>2883</v>
      </c>
    </row>
    <row r="13" spans="1:11">
      <c r="A13" s="739">
        <f>'REKAP BECKUP data (2)'!A12</f>
        <v>3</v>
      </c>
      <c r="B13" s="740" t="s">
        <v>3057</v>
      </c>
      <c r="C13" s="741"/>
      <c r="D13" s="741"/>
      <c r="E13" s="741"/>
      <c r="F13" s="741"/>
      <c r="G13" s="741"/>
      <c r="H13" s="741"/>
      <c r="I13" s="745">
        <f>'Cut And Fill'!H25-'Cut And Fill'!G25</f>
        <v>25.58</v>
      </c>
      <c r="J13" s="744" t="s">
        <v>2582</v>
      </c>
      <c r="K13" s="408" t="s">
        <v>2883</v>
      </c>
    </row>
    <row r="14" spans="1:11">
      <c r="A14" s="739"/>
      <c r="B14" s="740"/>
      <c r="C14" s="741"/>
      <c r="D14" s="741"/>
      <c r="E14" s="741"/>
      <c r="F14" s="741"/>
      <c r="G14" s="741"/>
      <c r="H14" s="741"/>
      <c r="I14" s="745"/>
      <c r="J14" s="744"/>
      <c r="K14" s="408"/>
    </row>
    <row r="15" spans="1:11">
      <c r="A15" s="739">
        <f>'REKAP BECKUP data (2)'!A13</f>
        <v>4</v>
      </c>
      <c r="B15" s="740" t="s">
        <v>3025</v>
      </c>
      <c r="C15" s="741"/>
      <c r="D15" s="741"/>
      <c r="E15" s="741">
        <v>221</v>
      </c>
      <c r="F15" s="741">
        <f>(0.3+0.4)/2</f>
        <v>0.35</v>
      </c>
      <c r="G15" s="741">
        <v>0.4</v>
      </c>
      <c r="H15" s="741">
        <v>2</v>
      </c>
      <c r="I15" s="743">
        <f>E15*F15*G15*H15</f>
        <v>61.879999999999995</v>
      </c>
      <c r="J15" s="744" t="s">
        <v>2582</v>
      </c>
      <c r="K15" s="408" t="s">
        <v>2883</v>
      </c>
    </row>
    <row r="16" spans="1:11">
      <c r="A16" s="739"/>
      <c r="B16" s="740"/>
      <c r="C16" s="741"/>
      <c r="D16" s="741"/>
      <c r="E16" s="741">
        <v>10</v>
      </c>
      <c r="F16" s="741">
        <f>(0.3+0.4)/2</f>
        <v>0.35</v>
      </c>
      <c r="G16" s="741">
        <f>G15</f>
        <v>0.4</v>
      </c>
      <c r="H16" s="741">
        <v>2</v>
      </c>
      <c r="I16" s="743">
        <f>E16*F16*G16*H16</f>
        <v>2.8000000000000003</v>
      </c>
      <c r="J16" s="744" t="s">
        <v>2582</v>
      </c>
      <c r="K16" s="408"/>
    </row>
    <row r="17" spans="1:11">
      <c r="A17" s="739"/>
      <c r="B17" s="740"/>
      <c r="C17" s="741"/>
      <c r="D17" s="741"/>
      <c r="E17" s="741">
        <f>3.5+3.5</f>
        <v>7</v>
      </c>
      <c r="F17" s="741">
        <f>(0.3+0.4)/2</f>
        <v>0.35</v>
      </c>
      <c r="G17" s="741">
        <f>G15</f>
        <v>0.4</v>
      </c>
      <c r="H17" s="741">
        <v>2</v>
      </c>
      <c r="I17" s="743">
        <f>E17*F17*G17*H17</f>
        <v>1.96</v>
      </c>
      <c r="J17" s="744" t="s">
        <v>2582</v>
      </c>
      <c r="K17" s="408"/>
    </row>
    <row r="18" spans="1:11">
      <c r="A18" s="739"/>
      <c r="B18" s="740"/>
      <c r="C18" s="741"/>
      <c r="D18" s="741"/>
      <c r="E18" s="741"/>
      <c r="F18" s="741"/>
      <c r="G18" s="741"/>
      <c r="H18" s="741"/>
      <c r="I18" s="745">
        <f>SUM(I15:I17)</f>
        <v>66.639999999999986</v>
      </c>
      <c r="J18" s="744" t="s">
        <v>2582</v>
      </c>
      <c r="K18" s="408"/>
    </row>
    <row r="19" spans="1:11">
      <c r="A19" s="739"/>
      <c r="B19" s="740"/>
      <c r="C19" s="741"/>
      <c r="D19" s="741"/>
      <c r="E19" s="741"/>
      <c r="F19" s="741"/>
      <c r="G19" s="741"/>
      <c r="H19" s="741"/>
      <c r="I19" s="745"/>
      <c r="J19" s="744"/>
      <c r="K19" s="408"/>
    </row>
    <row r="20" spans="1:11">
      <c r="A20" s="739">
        <v>5</v>
      </c>
      <c r="B20" s="740" t="s">
        <v>3027</v>
      </c>
      <c r="C20" s="741"/>
      <c r="D20" s="741"/>
      <c r="E20" s="741">
        <f>E15+E16</f>
        <v>231</v>
      </c>
      <c r="F20" s="741">
        <v>0.4</v>
      </c>
      <c r="G20" s="741">
        <v>2</v>
      </c>
      <c r="H20" s="741">
        <v>2</v>
      </c>
      <c r="I20" s="743">
        <f>E20*F20*G20*H20</f>
        <v>369.6</v>
      </c>
      <c r="J20" s="744" t="s">
        <v>2583</v>
      </c>
      <c r="K20" s="408"/>
    </row>
    <row r="21" spans="1:11">
      <c r="A21" s="735"/>
      <c r="B21" s="740"/>
      <c r="C21" s="741"/>
      <c r="D21" s="741"/>
      <c r="E21" s="741">
        <f>E17</f>
        <v>7</v>
      </c>
      <c r="F21" s="741">
        <v>0.4</v>
      </c>
      <c r="G21" s="741">
        <v>2</v>
      </c>
      <c r="H21" s="741">
        <v>2</v>
      </c>
      <c r="I21" s="743">
        <f>E21*F21*G21*H21</f>
        <v>11.200000000000001</v>
      </c>
      <c r="J21" s="744" t="s">
        <v>2583</v>
      </c>
      <c r="K21" s="408"/>
    </row>
    <row r="22" spans="1:11">
      <c r="A22" s="735"/>
      <c r="B22" s="740"/>
      <c r="C22" s="741"/>
      <c r="D22" s="741"/>
      <c r="E22" s="741"/>
      <c r="F22" s="741"/>
      <c r="G22" s="741"/>
      <c r="H22" s="741"/>
      <c r="I22" s="745">
        <f>SUM(I20:I21)</f>
        <v>380.8</v>
      </c>
      <c r="J22" s="744" t="s">
        <v>2583</v>
      </c>
      <c r="K22" s="408"/>
    </row>
    <row r="23" spans="1:11">
      <c r="A23" s="735" t="s">
        <v>3026</v>
      </c>
      <c r="B23" s="736" t="s">
        <v>3028</v>
      </c>
      <c r="C23" s="741"/>
      <c r="D23" s="741"/>
      <c r="E23" s="741"/>
      <c r="F23" s="741"/>
      <c r="G23" s="741"/>
      <c r="H23" s="741"/>
      <c r="I23" s="745"/>
      <c r="J23" s="744"/>
      <c r="K23" s="408"/>
    </row>
    <row r="24" spans="1:11" s="279" customFormat="1">
      <c r="A24" s="739">
        <v>1</v>
      </c>
      <c r="B24" s="740" t="s">
        <v>3029</v>
      </c>
      <c r="C24" s="737"/>
      <c r="D24" s="737"/>
      <c r="E24" s="746">
        <f>E15</f>
        <v>221</v>
      </c>
      <c r="F24" s="746">
        <v>3</v>
      </c>
      <c r="G24" s="746">
        <v>0.15</v>
      </c>
      <c r="H24" s="746">
        <v>1</v>
      </c>
      <c r="I24" s="747">
        <f>E24*F24*G24*H24</f>
        <v>99.45</v>
      </c>
      <c r="J24" s="744" t="s">
        <v>2582</v>
      </c>
      <c r="K24" s="407"/>
    </row>
    <row r="25" spans="1:11" s="279" customFormat="1">
      <c r="A25" s="739"/>
      <c r="B25" s="740"/>
      <c r="C25" s="737"/>
      <c r="D25" s="737"/>
      <c r="E25" s="746">
        <f>E16</f>
        <v>10</v>
      </c>
      <c r="F25" s="746">
        <v>10</v>
      </c>
      <c r="G25" s="746">
        <f>G24</f>
        <v>0.15</v>
      </c>
      <c r="H25" s="746">
        <v>1</v>
      </c>
      <c r="I25" s="747">
        <f>E25*F25*G25*H25</f>
        <v>15</v>
      </c>
      <c r="J25" s="744" t="s">
        <v>2582</v>
      </c>
      <c r="K25" s="407"/>
    </row>
    <row r="26" spans="1:11" s="279" customFormat="1">
      <c r="A26" s="739"/>
      <c r="B26" s="740"/>
      <c r="C26" s="737"/>
      <c r="D26" s="737"/>
      <c r="E26" s="746"/>
      <c r="F26" s="746"/>
      <c r="G26" s="746"/>
      <c r="H26" s="746"/>
      <c r="I26" s="738">
        <f>SUM(I24:I25)</f>
        <v>114.45</v>
      </c>
      <c r="J26" s="744" t="s">
        <v>2582</v>
      </c>
      <c r="K26" s="407"/>
    </row>
    <row r="27" spans="1:11" s="279" customFormat="1">
      <c r="A27" s="739"/>
      <c r="B27" s="740"/>
      <c r="C27" s="737"/>
      <c r="D27" s="737"/>
      <c r="E27" s="737"/>
      <c r="F27" s="737"/>
      <c r="G27" s="737"/>
      <c r="H27" s="737"/>
      <c r="I27" s="738"/>
      <c r="J27" s="737"/>
      <c r="K27" s="407"/>
    </row>
    <row r="28" spans="1:11">
      <c r="A28" s="739">
        <v>2</v>
      </c>
      <c r="B28" s="740" t="s">
        <v>3030</v>
      </c>
      <c r="C28" s="741"/>
      <c r="D28" s="741">
        <f>E15</f>
        <v>221</v>
      </c>
      <c r="E28" s="741">
        <v>3</v>
      </c>
      <c r="F28" s="741">
        <v>2</v>
      </c>
      <c r="G28" s="741">
        <v>5.4</v>
      </c>
      <c r="H28" s="748">
        <v>61.78</v>
      </c>
      <c r="I28" s="747">
        <f>((D28*E28)/(F28*G28))*H28</f>
        <v>3792.6055555555554</v>
      </c>
      <c r="J28" s="741" t="s">
        <v>690</v>
      </c>
      <c r="K28" s="408"/>
    </row>
    <row r="29" spans="1:11">
      <c r="A29" s="739"/>
      <c r="B29" s="740"/>
      <c r="C29" s="741"/>
      <c r="D29" s="741">
        <f>E16</f>
        <v>10</v>
      </c>
      <c r="E29" s="741">
        <v>10</v>
      </c>
      <c r="F29" s="741">
        <v>2</v>
      </c>
      <c r="G29" s="741">
        <v>5.4</v>
      </c>
      <c r="H29" s="748">
        <v>61.78</v>
      </c>
      <c r="I29" s="747">
        <f>((D29*E29)/(F29*G29))*H29</f>
        <v>572.03703703703707</v>
      </c>
      <c r="J29" s="741" t="s">
        <v>690</v>
      </c>
      <c r="K29" s="408"/>
    </row>
    <row r="30" spans="1:11">
      <c r="A30" s="739"/>
      <c r="B30" s="740"/>
      <c r="C30" s="741"/>
      <c r="D30" s="741"/>
      <c r="E30" s="741"/>
      <c r="F30" s="741"/>
      <c r="G30" s="741"/>
      <c r="H30" s="741"/>
      <c r="I30" s="738">
        <f>SUM(I28:I29)</f>
        <v>4364.6425925925923</v>
      </c>
      <c r="J30" s="741"/>
      <c r="K30" s="408"/>
    </row>
    <row r="31" spans="1:11">
      <c r="A31" s="739"/>
      <c r="B31" s="740"/>
      <c r="C31" s="741"/>
      <c r="D31" s="741"/>
      <c r="E31" s="741"/>
      <c r="F31" s="741"/>
      <c r="G31" s="741"/>
      <c r="H31" s="741"/>
      <c r="I31" s="747"/>
      <c r="J31" s="741"/>
      <c r="K31" s="408"/>
    </row>
    <row r="32" spans="1:11">
      <c r="A32" s="739">
        <v>3</v>
      </c>
      <c r="B32" s="740" t="s">
        <v>3027</v>
      </c>
      <c r="C32" s="741"/>
      <c r="D32" s="741"/>
      <c r="E32" s="741"/>
      <c r="F32" s="741"/>
      <c r="G32" s="741"/>
      <c r="H32" s="741"/>
      <c r="I32" s="747"/>
      <c r="J32" s="741"/>
      <c r="K32" s="408"/>
    </row>
    <row r="33" spans="1:11">
      <c r="A33" s="735"/>
      <c r="B33" s="740"/>
      <c r="C33" s="741"/>
      <c r="D33" s="741"/>
      <c r="E33" s="741">
        <f>E15</f>
        <v>221</v>
      </c>
      <c r="F33" s="741">
        <f>G24</f>
        <v>0.15</v>
      </c>
      <c r="G33" s="741">
        <v>1</v>
      </c>
      <c r="H33" s="741">
        <v>2</v>
      </c>
      <c r="I33" s="747">
        <f>E33*F33*G33*H33</f>
        <v>66.3</v>
      </c>
      <c r="J33" s="744" t="s">
        <v>2583</v>
      </c>
      <c r="K33" s="408"/>
    </row>
    <row r="34" spans="1:11">
      <c r="A34" s="735"/>
      <c r="B34" s="740"/>
      <c r="C34" s="741"/>
      <c r="D34" s="741"/>
      <c r="E34" s="741">
        <f t="shared" ref="E34:E35" si="0">E16</f>
        <v>10</v>
      </c>
      <c r="F34" s="741">
        <f>G24</f>
        <v>0.15</v>
      </c>
      <c r="G34" s="741">
        <v>1</v>
      </c>
      <c r="H34" s="741">
        <v>3</v>
      </c>
      <c r="I34" s="747">
        <f>E34*F34*G34*H34</f>
        <v>4.5</v>
      </c>
      <c r="J34" s="744" t="s">
        <v>2583</v>
      </c>
      <c r="K34" s="408"/>
    </row>
    <row r="35" spans="1:11">
      <c r="A35" s="735"/>
      <c r="B35" s="740"/>
      <c r="C35" s="741"/>
      <c r="D35" s="741"/>
      <c r="E35" s="741">
        <f t="shared" si="0"/>
        <v>7</v>
      </c>
      <c r="F35" s="741">
        <f>G24</f>
        <v>0.15</v>
      </c>
      <c r="G35" s="741">
        <v>1</v>
      </c>
      <c r="H35" s="741">
        <v>1</v>
      </c>
      <c r="I35" s="747">
        <f>E35*F35*G35*H35</f>
        <v>1.05</v>
      </c>
      <c r="J35" s="744" t="s">
        <v>2583</v>
      </c>
      <c r="K35" s="408"/>
    </row>
    <row r="36" spans="1:11">
      <c r="A36" s="735"/>
      <c r="B36" s="740"/>
      <c r="C36" s="741"/>
      <c r="D36" s="741"/>
      <c r="E36" s="741"/>
      <c r="F36" s="741"/>
      <c r="G36" s="741"/>
      <c r="H36" s="741"/>
      <c r="I36" s="738">
        <f>SUM(I33:I35)</f>
        <v>71.849999999999994</v>
      </c>
      <c r="J36" s="744" t="s">
        <v>2583</v>
      </c>
      <c r="K36" s="408"/>
    </row>
    <row r="37" spans="1:11">
      <c r="A37" s="735"/>
      <c r="B37" s="740"/>
      <c r="C37" s="741"/>
      <c r="D37" s="741"/>
      <c r="E37" s="741"/>
      <c r="F37" s="741"/>
      <c r="G37" s="741"/>
      <c r="H37" s="741"/>
      <c r="I37" s="747"/>
      <c r="J37" s="744"/>
      <c r="K37" s="408"/>
    </row>
    <row r="38" spans="1:11">
      <c r="A38" s="436"/>
      <c r="B38" s="437"/>
      <c r="C38" s="408"/>
      <c r="D38" s="408"/>
      <c r="E38" s="408"/>
      <c r="F38" s="408"/>
      <c r="G38" s="408"/>
      <c r="H38" s="408"/>
      <c r="I38" s="438"/>
      <c r="J38" s="701"/>
      <c r="K38" s="408"/>
    </row>
  </sheetData>
  <pageMargins left="0.7" right="0.7" top="0.75" bottom="0.75" header="0.3" footer="0.3"/>
  <pageSetup orientation="portrait" horizontalDpi="4294967293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>
  <sheetPr codeName="Sheet82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2226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6" t="s">
        <v>752</v>
      </c>
      <c r="G3" s="6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1156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825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719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719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1159</v>
      </c>
      <c r="C11" s="5"/>
      <c r="D11" s="3" t="s">
        <v>710</v>
      </c>
      <c r="E11" s="3" t="s">
        <v>1164</v>
      </c>
      <c r="F11" s="5"/>
      <c r="G11" s="5"/>
    </row>
    <row r="12" spans="1:7" ht="13.7" customHeight="1">
      <c r="A12" s="5"/>
      <c r="B12" s="3" t="s">
        <v>1160</v>
      </c>
      <c r="C12" s="5"/>
      <c r="D12" s="3" t="s">
        <v>690</v>
      </c>
      <c r="E12" s="3" t="s">
        <v>717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2227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6" t="s">
        <v>752</v>
      </c>
      <c r="G24" s="6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1156</v>
      </c>
      <c r="F26" s="5"/>
      <c r="G26" s="5"/>
    </row>
    <row r="27" spans="1:7" ht="13.9" customHeight="1">
      <c r="A27" s="5"/>
      <c r="B27" s="3" t="s">
        <v>677</v>
      </c>
      <c r="C27" s="3" t="s">
        <v>681</v>
      </c>
      <c r="D27" s="3" t="s">
        <v>675</v>
      </c>
      <c r="E27" s="3" t="s">
        <v>825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719</v>
      </c>
      <c r="F28" s="5"/>
      <c r="G28" s="5"/>
    </row>
    <row r="29" spans="1:7" ht="13.9" customHeight="1">
      <c r="A29" s="5"/>
      <c r="B29" s="3" t="s">
        <v>683</v>
      </c>
      <c r="C29" s="3" t="s">
        <v>1147</v>
      </c>
      <c r="D29" s="3" t="s">
        <v>675</v>
      </c>
      <c r="E29" s="3" t="s">
        <v>719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1159</v>
      </c>
      <c r="C32" s="5"/>
      <c r="D32" s="3" t="s">
        <v>710</v>
      </c>
      <c r="E32" s="3" t="s">
        <v>1165</v>
      </c>
      <c r="F32" s="5"/>
      <c r="G32" s="5"/>
    </row>
    <row r="33" spans="1:7" ht="13.7" customHeight="1">
      <c r="A33" s="5"/>
      <c r="B33" s="3" t="s">
        <v>1160</v>
      </c>
      <c r="C33" s="5"/>
      <c r="D33" s="3" t="s">
        <v>690</v>
      </c>
      <c r="E33" s="3" t="s">
        <v>717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>
  <sheetPr codeName="Sheet83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2228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1156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825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719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719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1159</v>
      </c>
      <c r="C11" s="5"/>
      <c r="D11" s="3" t="s">
        <v>710</v>
      </c>
      <c r="E11" s="3" t="s">
        <v>1166</v>
      </c>
      <c r="F11" s="5"/>
      <c r="G11" s="5"/>
    </row>
    <row r="12" spans="1:7" ht="13.7" customHeight="1">
      <c r="A12" s="5"/>
      <c r="B12" s="3" t="s">
        <v>1160</v>
      </c>
      <c r="C12" s="5"/>
      <c r="D12" s="3" t="s">
        <v>690</v>
      </c>
      <c r="E12" s="3" t="s">
        <v>717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2229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9" customHeight="1">
      <c r="A26" s="5"/>
      <c r="B26" s="3" t="s">
        <v>673</v>
      </c>
      <c r="C26" s="3" t="s">
        <v>674</v>
      </c>
      <c r="D26" s="3" t="s">
        <v>675</v>
      </c>
      <c r="E26" s="3" t="s">
        <v>1156</v>
      </c>
      <c r="F26" s="5"/>
      <c r="G26" s="5"/>
    </row>
    <row r="27" spans="1:7" ht="13.7" customHeight="1">
      <c r="A27" s="5"/>
      <c r="B27" s="3" t="s">
        <v>677</v>
      </c>
      <c r="C27" s="3" t="s">
        <v>681</v>
      </c>
      <c r="D27" s="3" t="s">
        <v>675</v>
      </c>
      <c r="E27" s="3" t="s">
        <v>825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719</v>
      </c>
      <c r="F28" s="5"/>
      <c r="G28" s="5"/>
    </row>
    <row r="29" spans="1:7" ht="13.9" customHeight="1">
      <c r="A29" s="5"/>
      <c r="B29" s="3" t="s">
        <v>683</v>
      </c>
      <c r="C29" s="3" t="s">
        <v>1147</v>
      </c>
      <c r="D29" s="3" t="s">
        <v>675</v>
      </c>
      <c r="E29" s="3" t="s">
        <v>719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1159</v>
      </c>
      <c r="C32" s="5"/>
      <c r="D32" s="3" t="s">
        <v>710</v>
      </c>
      <c r="E32" s="3" t="s">
        <v>1167</v>
      </c>
      <c r="F32" s="5"/>
      <c r="G32" s="5"/>
    </row>
    <row r="33" spans="1:7" ht="13.7" customHeight="1">
      <c r="A33" s="5"/>
      <c r="B33" s="3" t="s">
        <v>1160</v>
      </c>
      <c r="C33" s="5"/>
      <c r="D33" s="3" t="s">
        <v>690</v>
      </c>
      <c r="E33" s="3" t="s">
        <v>717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>
  <sheetPr codeName="Sheet84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2230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1156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825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719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719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1159</v>
      </c>
      <c r="C11" s="5"/>
      <c r="D11" s="3" t="s">
        <v>710</v>
      </c>
      <c r="E11" s="3" t="s">
        <v>1168</v>
      </c>
      <c r="F11" s="5"/>
      <c r="G11" s="5"/>
    </row>
    <row r="12" spans="1:7" ht="13.7" customHeight="1">
      <c r="A12" s="5"/>
      <c r="B12" s="3" t="s">
        <v>1160</v>
      </c>
      <c r="C12" s="5"/>
      <c r="D12" s="3" t="s">
        <v>690</v>
      </c>
      <c r="E12" s="3" t="s">
        <v>717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2231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1156</v>
      </c>
      <c r="F26" s="5"/>
      <c r="G26" s="5"/>
    </row>
    <row r="27" spans="1:7" ht="13.9" customHeight="1">
      <c r="A27" s="5"/>
      <c r="B27" s="3" t="s">
        <v>677</v>
      </c>
      <c r="C27" s="3" t="s">
        <v>681</v>
      </c>
      <c r="D27" s="3" t="s">
        <v>675</v>
      </c>
      <c r="E27" s="3" t="s">
        <v>825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719</v>
      </c>
      <c r="F28" s="5"/>
      <c r="G28" s="5"/>
    </row>
    <row r="29" spans="1:7" ht="13.7" customHeight="1">
      <c r="A29" s="5"/>
      <c r="B29" s="3" t="s">
        <v>683</v>
      </c>
      <c r="C29" s="3" t="s">
        <v>1147</v>
      </c>
      <c r="D29" s="3" t="s">
        <v>675</v>
      </c>
      <c r="E29" s="3" t="s">
        <v>719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1159</v>
      </c>
      <c r="C32" s="5"/>
      <c r="D32" s="3" t="s">
        <v>710</v>
      </c>
      <c r="E32" s="3" t="s">
        <v>1090</v>
      </c>
      <c r="F32" s="5"/>
      <c r="G32" s="5"/>
    </row>
    <row r="33" spans="1:7" ht="13.7" customHeight="1">
      <c r="A33" s="5"/>
      <c r="B33" s="3" t="s">
        <v>1160</v>
      </c>
      <c r="C33" s="5"/>
      <c r="D33" s="3" t="s">
        <v>690</v>
      </c>
      <c r="E33" s="3" t="s">
        <v>717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>
  <sheetPr codeName="Sheet85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2232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1169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768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868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765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1170</v>
      </c>
      <c r="C11" s="5"/>
      <c r="D11" s="3" t="s">
        <v>710</v>
      </c>
      <c r="E11" s="3" t="s">
        <v>1171</v>
      </c>
      <c r="F11" s="5"/>
      <c r="G11" s="5"/>
    </row>
    <row r="12" spans="1:7" ht="13.7" customHeight="1">
      <c r="A12" s="5"/>
      <c r="B12" s="3" t="s">
        <v>1172</v>
      </c>
      <c r="C12" s="5"/>
      <c r="D12" s="3" t="s">
        <v>731</v>
      </c>
      <c r="E12" s="3" t="s">
        <v>1173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2233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6" t="s">
        <v>752</v>
      </c>
      <c r="G24" s="6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1169</v>
      </c>
      <c r="F26" s="5"/>
      <c r="G26" s="5"/>
    </row>
    <row r="27" spans="1:7" ht="13.9" customHeight="1">
      <c r="A27" s="5"/>
      <c r="B27" s="3" t="s">
        <v>677</v>
      </c>
      <c r="C27" s="3" t="s">
        <v>681</v>
      </c>
      <c r="D27" s="3" t="s">
        <v>675</v>
      </c>
      <c r="E27" s="3" t="s">
        <v>768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868</v>
      </c>
      <c r="F28" s="5"/>
      <c r="G28" s="5"/>
    </row>
    <row r="29" spans="1:7" ht="13.7" customHeight="1">
      <c r="A29" s="5"/>
      <c r="B29" s="3" t="s">
        <v>683</v>
      </c>
      <c r="C29" s="3" t="s">
        <v>1147</v>
      </c>
      <c r="D29" s="3" t="s">
        <v>675</v>
      </c>
      <c r="E29" s="3" t="s">
        <v>765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9" customHeight="1">
      <c r="A32" s="5"/>
      <c r="B32" s="3" t="s">
        <v>1170</v>
      </c>
      <c r="C32" s="5"/>
      <c r="D32" s="3" t="s">
        <v>710</v>
      </c>
      <c r="E32" s="3" t="s">
        <v>1174</v>
      </c>
      <c r="F32" s="5"/>
      <c r="G32" s="5"/>
    </row>
    <row r="33" spans="1:7" ht="13.7" customHeight="1">
      <c r="A33" s="5"/>
      <c r="B33" s="3" t="s">
        <v>1172</v>
      </c>
      <c r="C33" s="5"/>
      <c r="D33" s="3" t="s">
        <v>731</v>
      </c>
      <c r="E33" s="3" t="s">
        <v>1173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>
  <sheetPr codeName="Sheet86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2234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1169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768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868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765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1170</v>
      </c>
      <c r="C11" s="5"/>
      <c r="D11" s="3" t="s">
        <v>710</v>
      </c>
      <c r="E11" s="3" t="s">
        <v>1175</v>
      </c>
      <c r="F11" s="5"/>
      <c r="G11" s="5"/>
    </row>
    <row r="12" spans="1:7" ht="13.7" customHeight="1">
      <c r="A12" s="5"/>
      <c r="B12" s="3" t="s">
        <v>1172</v>
      </c>
      <c r="C12" s="5"/>
      <c r="D12" s="3" t="s">
        <v>731</v>
      </c>
      <c r="E12" s="3" t="s">
        <v>1173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2235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1169</v>
      </c>
      <c r="F26" s="5"/>
      <c r="G26" s="5"/>
    </row>
    <row r="27" spans="1:7" ht="13.9" customHeight="1">
      <c r="A27" s="5"/>
      <c r="B27" s="3" t="s">
        <v>677</v>
      </c>
      <c r="C27" s="3" t="s">
        <v>681</v>
      </c>
      <c r="D27" s="3" t="s">
        <v>675</v>
      </c>
      <c r="E27" s="3" t="s">
        <v>768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868</v>
      </c>
      <c r="F28" s="5"/>
      <c r="G28" s="5"/>
    </row>
    <row r="29" spans="1:7" ht="13.9" customHeight="1">
      <c r="A29" s="5"/>
      <c r="B29" s="3" t="s">
        <v>683</v>
      </c>
      <c r="C29" s="3" t="s">
        <v>1147</v>
      </c>
      <c r="D29" s="3" t="s">
        <v>675</v>
      </c>
      <c r="E29" s="3" t="s">
        <v>765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1176</v>
      </c>
      <c r="C32" s="5"/>
      <c r="D32" s="3" t="s">
        <v>710</v>
      </c>
      <c r="E32" s="3" t="s">
        <v>1177</v>
      </c>
      <c r="F32" s="5"/>
      <c r="G32" s="5"/>
    </row>
    <row r="33" spans="1:7" ht="13.7" customHeight="1">
      <c r="A33" s="5"/>
      <c r="B33" s="3" t="s">
        <v>1172</v>
      </c>
      <c r="C33" s="5"/>
      <c r="D33" s="3" t="s">
        <v>731</v>
      </c>
      <c r="E33" s="3" t="s">
        <v>1173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>
  <sheetPr codeName="Sheet87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2236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1169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768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868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765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1176</v>
      </c>
      <c r="C11" s="5"/>
      <c r="D11" s="3" t="s">
        <v>710</v>
      </c>
      <c r="E11" s="3" t="s">
        <v>1177</v>
      </c>
      <c r="F11" s="5"/>
      <c r="G11" s="5"/>
    </row>
    <row r="12" spans="1:7" ht="13.7" customHeight="1">
      <c r="A12" s="5"/>
      <c r="B12" s="3" t="s">
        <v>1172</v>
      </c>
      <c r="C12" s="5"/>
      <c r="D12" s="3" t="s">
        <v>731</v>
      </c>
      <c r="E12" s="3" t="s">
        <v>1173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2237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1169</v>
      </c>
      <c r="F26" s="5"/>
      <c r="G26" s="5"/>
    </row>
    <row r="27" spans="1:7" ht="13.9" customHeight="1">
      <c r="A27" s="5"/>
      <c r="B27" s="3" t="s">
        <v>677</v>
      </c>
      <c r="C27" s="3" t="s">
        <v>681</v>
      </c>
      <c r="D27" s="3" t="s">
        <v>675</v>
      </c>
      <c r="E27" s="3" t="s">
        <v>768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868</v>
      </c>
      <c r="F28" s="5"/>
      <c r="G28" s="5"/>
    </row>
    <row r="29" spans="1:7" ht="13.9" customHeight="1">
      <c r="A29" s="5"/>
      <c r="B29" s="3" t="s">
        <v>683</v>
      </c>
      <c r="C29" s="3" t="s">
        <v>1147</v>
      </c>
      <c r="D29" s="3" t="s">
        <v>675</v>
      </c>
      <c r="E29" s="3" t="s">
        <v>765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1176</v>
      </c>
      <c r="C32" s="5"/>
      <c r="D32" s="3" t="s">
        <v>710</v>
      </c>
      <c r="E32" s="3" t="s">
        <v>1177</v>
      </c>
      <c r="F32" s="5"/>
      <c r="G32" s="5"/>
    </row>
    <row r="33" spans="1:7" ht="13.7" customHeight="1">
      <c r="A33" s="5"/>
      <c r="B33" s="3" t="s">
        <v>1172</v>
      </c>
      <c r="C33" s="5"/>
      <c r="D33" s="3" t="s">
        <v>731</v>
      </c>
      <c r="E33" s="3" t="s">
        <v>1173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>
  <sheetPr codeName="Sheet88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2238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715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737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868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765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1176</v>
      </c>
      <c r="C11" s="5"/>
      <c r="D11" s="3" t="s">
        <v>710</v>
      </c>
      <c r="E11" s="3" t="s">
        <v>888</v>
      </c>
      <c r="F11" s="5"/>
      <c r="G11" s="5"/>
    </row>
    <row r="12" spans="1:7" ht="13.7" customHeight="1">
      <c r="A12" s="5"/>
      <c r="B12" s="3" t="s">
        <v>1172</v>
      </c>
      <c r="C12" s="5"/>
      <c r="D12" s="3" t="s">
        <v>731</v>
      </c>
      <c r="E12" s="3" t="s">
        <v>1173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71" t="s">
        <v>2239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4.9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9" customHeight="1">
      <c r="A26" s="5"/>
      <c r="B26" s="3" t="s">
        <v>673</v>
      </c>
      <c r="C26" s="3" t="s">
        <v>674</v>
      </c>
      <c r="D26" s="3" t="s">
        <v>675</v>
      </c>
      <c r="E26" s="3" t="s">
        <v>1169</v>
      </c>
      <c r="F26" s="5"/>
      <c r="G26" s="5"/>
    </row>
    <row r="27" spans="1:7" ht="13.7" customHeight="1">
      <c r="A27" s="5"/>
      <c r="B27" s="3" t="s">
        <v>677</v>
      </c>
      <c r="C27" s="3" t="s">
        <v>681</v>
      </c>
      <c r="D27" s="3" t="s">
        <v>675</v>
      </c>
      <c r="E27" s="3" t="s">
        <v>768</v>
      </c>
      <c r="F27" s="5"/>
      <c r="G27" s="5"/>
    </row>
    <row r="28" spans="1:7" ht="13.7" customHeight="1">
      <c r="A28" s="5"/>
      <c r="B28" s="3" t="s">
        <v>736</v>
      </c>
      <c r="C28" s="3" t="s">
        <v>1145</v>
      </c>
      <c r="D28" s="3" t="s">
        <v>675</v>
      </c>
      <c r="E28" s="3" t="s">
        <v>868</v>
      </c>
      <c r="F28" s="5"/>
      <c r="G28" s="5"/>
    </row>
    <row r="29" spans="1:7" ht="13.9" customHeight="1">
      <c r="A29" s="5"/>
      <c r="B29" s="3" t="s">
        <v>683</v>
      </c>
      <c r="C29" s="3" t="s">
        <v>1147</v>
      </c>
      <c r="D29" s="3" t="s">
        <v>675</v>
      </c>
      <c r="E29" s="3" t="s">
        <v>765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1176</v>
      </c>
      <c r="C32" s="5"/>
      <c r="D32" s="3" t="s">
        <v>710</v>
      </c>
      <c r="E32" s="3" t="s">
        <v>888</v>
      </c>
      <c r="F32" s="5"/>
      <c r="G32" s="5"/>
    </row>
    <row r="33" spans="1:7" ht="13.7" customHeight="1">
      <c r="A33" s="5"/>
      <c r="B33" s="3" t="s">
        <v>1172</v>
      </c>
      <c r="C33" s="5"/>
      <c r="D33" s="3" t="s">
        <v>731</v>
      </c>
      <c r="E33" s="3" t="s">
        <v>1173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.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>
  <sheetPr codeName="Sheet89"/>
  <dimension ref="A1:G43"/>
  <sheetViews>
    <sheetView workbookViewId="0">
      <selection activeCell="G43" sqref="A1:G43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2240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679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729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761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761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1178</v>
      </c>
      <c r="C11" s="5"/>
      <c r="D11" s="3" t="s">
        <v>731</v>
      </c>
      <c r="E11" s="3" t="s">
        <v>1179</v>
      </c>
      <c r="F11" s="5"/>
      <c r="G11" s="5"/>
    </row>
    <row r="12" spans="1:7" ht="13.7" customHeight="1">
      <c r="A12" s="5"/>
      <c r="B12" s="3" t="s">
        <v>1180</v>
      </c>
      <c r="C12" s="5"/>
      <c r="D12" s="3" t="s">
        <v>690</v>
      </c>
      <c r="E12" s="3" t="s">
        <v>746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64" t="s">
        <v>2241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679</v>
      </c>
      <c r="F26" s="5"/>
      <c r="G26" s="5"/>
    </row>
    <row r="27" spans="1:7" ht="13.7" customHeight="1">
      <c r="A27" s="5"/>
      <c r="B27" s="3" t="s">
        <v>677</v>
      </c>
      <c r="C27" s="3" t="s">
        <v>681</v>
      </c>
      <c r="D27" s="3" t="s">
        <v>675</v>
      </c>
      <c r="E27" s="3" t="s">
        <v>712</v>
      </c>
      <c r="F27" s="5"/>
      <c r="G27" s="5"/>
    </row>
    <row r="28" spans="1:7" ht="13.9" customHeight="1">
      <c r="A28" s="5"/>
      <c r="B28" s="3" t="s">
        <v>736</v>
      </c>
      <c r="C28" s="3" t="s">
        <v>1145</v>
      </c>
      <c r="D28" s="3" t="s">
        <v>675</v>
      </c>
      <c r="E28" s="3" t="s">
        <v>823</v>
      </c>
      <c r="F28" s="5"/>
      <c r="G28" s="5"/>
    </row>
    <row r="29" spans="1:7" ht="13.7" customHeight="1">
      <c r="A29" s="5"/>
      <c r="B29" s="3" t="s">
        <v>683</v>
      </c>
      <c r="C29" s="3" t="s">
        <v>1147</v>
      </c>
      <c r="D29" s="3" t="s">
        <v>675</v>
      </c>
      <c r="E29" s="3" t="s">
        <v>761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1181</v>
      </c>
      <c r="C32" s="5"/>
      <c r="D32" s="3" t="s">
        <v>731</v>
      </c>
      <c r="E32" s="3" t="s">
        <v>1182</v>
      </c>
      <c r="F32" s="5"/>
      <c r="G32" s="5"/>
    </row>
    <row r="33" spans="1:7" ht="13.9" customHeight="1">
      <c r="A33" s="5"/>
      <c r="B33" s="4" t="s">
        <v>1183</v>
      </c>
      <c r="C33" s="5"/>
      <c r="D33" s="3" t="s">
        <v>710</v>
      </c>
      <c r="E33" s="3" t="s">
        <v>1076</v>
      </c>
      <c r="F33" s="5"/>
      <c r="G33" s="5"/>
    </row>
    <row r="34" spans="1:7" ht="13.7" customHeight="1">
      <c r="A34" s="5"/>
      <c r="B34" s="3" t="s">
        <v>1158</v>
      </c>
      <c r="C34" s="5"/>
      <c r="D34" s="3" t="s">
        <v>690</v>
      </c>
      <c r="E34" s="3" t="s">
        <v>746</v>
      </c>
      <c r="F34" s="5"/>
      <c r="G34" s="5"/>
    </row>
    <row r="35" spans="1:7" ht="13.7" customHeight="1">
      <c r="A35" s="5"/>
      <c r="B35" s="3" t="s">
        <v>1184</v>
      </c>
      <c r="C35" s="5"/>
      <c r="D35" s="3" t="s">
        <v>731</v>
      </c>
      <c r="E35" s="3" t="s">
        <v>1105</v>
      </c>
      <c r="F35" s="5"/>
      <c r="G35" s="5"/>
    </row>
    <row r="36" spans="1:7" ht="12" customHeight="1">
      <c r="A36" s="5"/>
      <c r="B36" s="5"/>
      <c r="C36" s="5"/>
      <c r="D36" s="5"/>
      <c r="E36" s="878" t="s">
        <v>698</v>
      </c>
      <c r="F36" s="878"/>
      <c r="G36" s="5"/>
    </row>
    <row r="37" spans="1:7" ht="12" customHeight="1">
      <c r="A37" s="3" t="s">
        <v>699</v>
      </c>
      <c r="B37" s="3" t="s">
        <v>700</v>
      </c>
      <c r="C37" s="5"/>
      <c r="D37" s="5"/>
      <c r="E37" s="5"/>
      <c r="F37" s="5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5"/>
      <c r="B39" s="5"/>
      <c r="C39" s="5"/>
      <c r="D39" s="5"/>
      <c r="E39" s="878" t="s">
        <v>701</v>
      </c>
      <c r="F39" s="878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3" t="s">
        <v>702</v>
      </c>
      <c r="B41" s="878" t="s">
        <v>703</v>
      </c>
      <c r="C41" s="878"/>
      <c r="D41" s="878"/>
      <c r="E41" s="878"/>
      <c r="F41" s="878"/>
      <c r="G41" s="5"/>
    </row>
    <row r="42" spans="1:7" ht="12" customHeight="1">
      <c r="A42" s="3" t="s">
        <v>704</v>
      </c>
      <c r="B42" s="875" t="s">
        <v>843</v>
      </c>
      <c r="C42" s="875"/>
      <c r="D42" s="875"/>
      <c r="E42" s="876" t="s">
        <v>706</v>
      </c>
      <c r="F42" s="876"/>
      <c r="G42" s="5"/>
    </row>
    <row r="43" spans="1:7" ht="12.2" customHeight="1">
      <c r="A43" s="3" t="s">
        <v>707</v>
      </c>
      <c r="B43" s="877" t="s">
        <v>708</v>
      </c>
      <c r="C43" s="877"/>
      <c r="D43" s="877"/>
      <c r="E43" s="877"/>
      <c r="F43" s="877"/>
      <c r="G43" s="5"/>
    </row>
  </sheetData>
  <mergeCells count="14">
    <mergeCell ref="E9:F9"/>
    <mergeCell ref="E13:F13"/>
    <mergeCell ref="E16:F16"/>
    <mergeCell ref="B18:F18"/>
    <mergeCell ref="B19:D19"/>
    <mergeCell ref="E19:F19"/>
    <mergeCell ref="B42:D42"/>
    <mergeCell ref="E42:F42"/>
    <mergeCell ref="B43:F43"/>
    <mergeCell ref="B20:F20"/>
    <mergeCell ref="E30:F30"/>
    <mergeCell ref="E36:F36"/>
    <mergeCell ref="E39:F39"/>
    <mergeCell ref="B41:F41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>
  <sheetPr codeName="Sheet90"/>
  <dimension ref="A1:G41"/>
  <sheetViews>
    <sheetView workbookViewId="0">
      <selection activeCell="G41" sqref="A1:G41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2242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679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729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761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827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1185</v>
      </c>
      <c r="C11" s="5"/>
      <c r="D11" s="3" t="s">
        <v>731</v>
      </c>
      <c r="E11" s="3" t="s">
        <v>1186</v>
      </c>
      <c r="F11" s="5"/>
      <c r="G11" s="5"/>
    </row>
    <row r="12" spans="1:7" ht="13.7" customHeight="1">
      <c r="A12" s="5"/>
      <c r="B12" s="3" t="s">
        <v>1158</v>
      </c>
      <c r="C12" s="5"/>
      <c r="D12" s="3" t="s">
        <v>690</v>
      </c>
      <c r="E12" s="3" t="s">
        <v>743</v>
      </c>
      <c r="F12" s="5"/>
      <c r="G12" s="5"/>
    </row>
    <row r="13" spans="1:7" ht="12" customHeight="1">
      <c r="A13" s="5"/>
      <c r="B13" s="5"/>
      <c r="C13" s="5"/>
      <c r="D13" s="5"/>
      <c r="E13" s="878" t="s">
        <v>698</v>
      </c>
      <c r="F13" s="878"/>
      <c r="G13" s="5"/>
    </row>
    <row r="14" spans="1:7" ht="12" customHeight="1">
      <c r="A14" s="3" t="s">
        <v>699</v>
      </c>
      <c r="B14" s="3" t="s">
        <v>700</v>
      </c>
      <c r="C14" s="5"/>
      <c r="D14" s="5"/>
      <c r="E14" s="5"/>
      <c r="F14" s="5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7" ht="12" customHeight="1">
      <c r="A16" s="5"/>
      <c r="B16" s="5"/>
      <c r="C16" s="5"/>
      <c r="D16" s="5"/>
      <c r="E16" s="878" t="s">
        <v>701</v>
      </c>
      <c r="F16" s="878"/>
      <c r="G16" s="5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3" t="s">
        <v>702</v>
      </c>
      <c r="B18" s="878" t="s">
        <v>703</v>
      </c>
      <c r="C18" s="878"/>
      <c r="D18" s="878"/>
      <c r="E18" s="878"/>
      <c r="F18" s="878"/>
      <c r="G18" s="5"/>
    </row>
    <row r="19" spans="1:7" ht="12" customHeight="1">
      <c r="A19" s="3" t="s">
        <v>704</v>
      </c>
      <c r="B19" s="875" t="s">
        <v>843</v>
      </c>
      <c r="C19" s="875"/>
      <c r="D19" s="875"/>
      <c r="E19" s="876" t="s">
        <v>706</v>
      </c>
      <c r="F19" s="876"/>
      <c r="G19" s="5"/>
    </row>
    <row r="20" spans="1:7" ht="12" customHeight="1">
      <c r="A20" s="3" t="s">
        <v>707</v>
      </c>
      <c r="B20" s="877" t="s">
        <v>708</v>
      </c>
      <c r="C20" s="877"/>
      <c r="D20" s="877"/>
      <c r="E20" s="877"/>
      <c r="F20" s="877"/>
      <c r="G20" s="5"/>
    </row>
    <row r="21" spans="1:7" ht="12" customHeight="1">
      <c r="A21" s="26"/>
      <c r="B21" s="30"/>
      <c r="C21" s="30"/>
      <c r="D21" s="30"/>
      <c r="E21" s="30"/>
      <c r="F21" s="30"/>
      <c r="G21" s="28"/>
    </row>
    <row r="22" spans="1:7" ht="12" customHeight="1">
      <c r="A22" s="71" t="s">
        <v>2243</v>
      </c>
      <c r="B22" s="30"/>
      <c r="C22" s="30"/>
      <c r="D22" s="30"/>
      <c r="E22" s="30"/>
      <c r="F22" s="30"/>
      <c r="G22" s="28"/>
    </row>
    <row r="23" spans="1:7" ht="12" customHeight="1">
      <c r="A23" s="26"/>
      <c r="B23" s="30"/>
      <c r="C23" s="30"/>
      <c r="D23" s="30"/>
      <c r="E23" s="30"/>
      <c r="F23" s="30"/>
      <c r="G23" s="28"/>
    </row>
    <row r="24" spans="1:7" ht="35.1" customHeight="1">
      <c r="A24" s="6" t="s">
        <v>747</v>
      </c>
      <c r="B24" s="6" t="s">
        <v>748</v>
      </c>
      <c r="C24" s="6" t="s">
        <v>749</v>
      </c>
      <c r="D24" s="6" t="s">
        <v>750</v>
      </c>
      <c r="E24" s="6" t="s">
        <v>751</v>
      </c>
      <c r="F24" s="7" t="s">
        <v>752</v>
      </c>
      <c r="G24" s="7" t="s">
        <v>753</v>
      </c>
    </row>
    <row r="25" spans="1:7" ht="12" customHeight="1">
      <c r="A25" s="3" t="s">
        <v>671</v>
      </c>
      <c r="B25" s="3" t="s">
        <v>672</v>
      </c>
      <c r="C25" s="5"/>
      <c r="D25" s="5"/>
      <c r="E25" s="5"/>
      <c r="F25" s="5"/>
      <c r="G25" s="5"/>
    </row>
    <row r="26" spans="1:7" ht="13.7" customHeight="1">
      <c r="A26" s="5"/>
      <c r="B26" s="3" t="s">
        <v>673</v>
      </c>
      <c r="C26" s="3" t="s">
        <v>674</v>
      </c>
      <c r="D26" s="3" t="s">
        <v>675</v>
      </c>
      <c r="E26" s="3" t="s">
        <v>889</v>
      </c>
      <c r="F26" s="5"/>
      <c r="G26" s="5"/>
    </row>
    <row r="27" spans="1:7" ht="13.7" customHeight="1">
      <c r="A27" s="5"/>
      <c r="B27" s="3" t="s">
        <v>677</v>
      </c>
      <c r="C27" s="3" t="s">
        <v>681</v>
      </c>
      <c r="D27" s="3" t="s">
        <v>675</v>
      </c>
      <c r="E27" s="3" t="s">
        <v>734</v>
      </c>
      <c r="F27" s="5"/>
      <c r="G27" s="5"/>
    </row>
    <row r="28" spans="1:7" ht="13.9" customHeight="1">
      <c r="A28" s="5"/>
      <c r="B28" s="3" t="s">
        <v>736</v>
      </c>
      <c r="C28" s="3" t="s">
        <v>1145</v>
      </c>
      <c r="D28" s="3" t="s">
        <v>675</v>
      </c>
      <c r="E28" s="3" t="s">
        <v>774</v>
      </c>
      <c r="F28" s="5"/>
      <c r="G28" s="5"/>
    </row>
    <row r="29" spans="1:7" ht="13.7" customHeight="1">
      <c r="A29" s="5"/>
      <c r="B29" s="3" t="s">
        <v>683</v>
      </c>
      <c r="C29" s="3" t="s">
        <v>1147</v>
      </c>
      <c r="D29" s="3" t="s">
        <v>675</v>
      </c>
      <c r="E29" s="3" t="s">
        <v>838</v>
      </c>
      <c r="F29" s="5"/>
      <c r="G29" s="5"/>
    </row>
    <row r="30" spans="1:7" ht="12" customHeight="1">
      <c r="A30" s="5"/>
      <c r="B30" s="5"/>
      <c r="C30" s="5"/>
      <c r="D30" s="5"/>
      <c r="E30" s="878" t="s">
        <v>685</v>
      </c>
      <c r="F30" s="878"/>
      <c r="G30" s="5"/>
    </row>
    <row r="31" spans="1:7" ht="12" customHeight="1">
      <c r="A31" s="3" t="s">
        <v>686</v>
      </c>
      <c r="B31" s="3" t="s">
        <v>687</v>
      </c>
      <c r="C31" s="5"/>
      <c r="D31" s="5"/>
      <c r="E31" s="5"/>
      <c r="F31" s="5"/>
      <c r="G31" s="5"/>
    </row>
    <row r="32" spans="1:7" ht="13.7" customHeight="1">
      <c r="A32" s="5"/>
      <c r="B32" s="3" t="s">
        <v>1187</v>
      </c>
      <c r="C32" s="5"/>
      <c r="D32" s="3" t="s">
        <v>731</v>
      </c>
      <c r="E32" s="3" t="s">
        <v>1188</v>
      </c>
      <c r="F32" s="5"/>
      <c r="G32" s="5"/>
    </row>
    <row r="33" spans="1:7" ht="13.9" customHeight="1">
      <c r="A33" s="5"/>
      <c r="B33" s="3" t="s">
        <v>1158</v>
      </c>
      <c r="C33" s="5"/>
      <c r="D33" s="3" t="s">
        <v>690</v>
      </c>
      <c r="E33" s="3" t="s">
        <v>743</v>
      </c>
      <c r="F33" s="5"/>
      <c r="G33" s="5"/>
    </row>
    <row r="34" spans="1:7" ht="12" customHeight="1">
      <c r="A34" s="5"/>
      <c r="B34" s="5"/>
      <c r="C34" s="5"/>
      <c r="D34" s="5"/>
      <c r="E34" s="878" t="s">
        <v>698</v>
      </c>
      <c r="F34" s="878"/>
      <c r="G34" s="5"/>
    </row>
    <row r="35" spans="1:7" ht="12" customHeight="1">
      <c r="A35" s="3" t="s">
        <v>699</v>
      </c>
      <c r="B35" s="3" t="s">
        <v>700</v>
      </c>
      <c r="C35" s="5"/>
      <c r="D35" s="5"/>
      <c r="E35" s="5"/>
      <c r="F35" s="5"/>
      <c r="G35" s="5"/>
    </row>
    <row r="36" spans="1:7" ht="12" customHeight="1">
      <c r="A36" s="5"/>
      <c r="B36" s="5"/>
      <c r="C36" s="5"/>
      <c r="D36" s="5"/>
      <c r="E36" s="5"/>
      <c r="F36" s="5"/>
      <c r="G36" s="5"/>
    </row>
    <row r="37" spans="1:7" ht="12" customHeight="1">
      <c r="A37" s="5"/>
      <c r="B37" s="5"/>
      <c r="C37" s="5"/>
      <c r="D37" s="5"/>
      <c r="E37" s="878" t="s">
        <v>701</v>
      </c>
      <c r="F37" s="878"/>
      <c r="G37" s="5"/>
    </row>
    <row r="38" spans="1:7" ht="12" customHeight="1">
      <c r="A38" s="5"/>
      <c r="B38" s="5"/>
      <c r="C38" s="5"/>
      <c r="D38" s="5"/>
      <c r="E38" s="5"/>
      <c r="F38" s="5"/>
      <c r="G38" s="5"/>
    </row>
    <row r="39" spans="1:7" ht="12" customHeight="1">
      <c r="A39" s="3" t="s">
        <v>702</v>
      </c>
      <c r="B39" s="878" t="s">
        <v>703</v>
      </c>
      <c r="C39" s="878"/>
      <c r="D39" s="878"/>
      <c r="E39" s="878"/>
      <c r="F39" s="878"/>
      <c r="G39" s="5"/>
    </row>
    <row r="40" spans="1:7" ht="12" customHeight="1">
      <c r="A40" s="3" t="s">
        <v>704</v>
      </c>
      <c r="B40" s="875" t="s">
        <v>843</v>
      </c>
      <c r="C40" s="875"/>
      <c r="D40" s="875"/>
      <c r="E40" s="876" t="s">
        <v>706</v>
      </c>
      <c r="F40" s="876"/>
      <c r="G40" s="5"/>
    </row>
    <row r="41" spans="1:7" ht="12" customHeight="1">
      <c r="A41" s="3" t="s">
        <v>707</v>
      </c>
      <c r="B41" s="877" t="s">
        <v>708</v>
      </c>
      <c r="C41" s="877"/>
      <c r="D41" s="877"/>
      <c r="E41" s="877"/>
      <c r="F41" s="877"/>
      <c r="G41" s="5"/>
    </row>
  </sheetData>
  <mergeCells count="14">
    <mergeCell ref="E9:F9"/>
    <mergeCell ref="E13:F13"/>
    <mergeCell ref="E16:F16"/>
    <mergeCell ref="B18:F18"/>
    <mergeCell ref="B19:D19"/>
    <mergeCell ref="E19:F19"/>
    <mergeCell ref="B40:D40"/>
    <mergeCell ref="E40:F40"/>
    <mergeCell ref="B41:F41"/>
    <mergeCell ref="B20:F20"/>
    <mergeCell ref="E30:F30"/>
    <mergeCell ref="E34:F34"/>
    <mergeCell ref="E37:F37"/>
    <mergeCell ref="B39:F39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>
  <sheetPr codeName="Sheet91"/>
  <dimension ref="A1:G45"/>
  <sheetViews>
    <sheetView workbookViewId="0">
      <selection activeCell="G45" sqref="A1:G45"/>
    </sheetView>
  </sheetViews>
  <sheetFormatPr defaultRowHeight="15"/>
  <cols>
    <col min="1" max="1" width="5.28515625" customWidth="1"/>
    <col min="2" max="2" width="22.28515625" customWidth="1"/>
    <col min="3" max="3" width="7" customWidth="1"/>
    <col min="4" max="4" width="11" customWidth="1"/>
    <col min="5" max="5" width="14.85546875" customWidth="1"/>
    <col min="6" max="6" width="14.28515625" customWidth="1"/>
    <col min="7" max="7" width="16.7109375" customWidth="1"/>
  </cols>
  <sheetData>
    <row r="1" spans="1:7">
      <c r="A1" s="64" t="s">
        <v>2244</v>
      </c>
    </row>
    <row r="3" spans="1:7" ht="35.1" customHeight="1">
      <c r="A3" s="6" t="s">
        <v>747</v>
      </c>
      <c r="B3" s="6" t="s">
        <v>748</v>
      </c>
      <c r="C3" s="6" t="s">
        <v>749</v>
      </c>
      <c r="D3" s="6" t="s">
        <v>750</v>
      </c>
      <c r="E3" s="6" t="s">
        <v>751</v>
      </c>
      <c r="F3" s="7" t="s">
        <v>752</v>
      </c>
      <c r="G3" s="7" t="s">
        <v>753</v>
      </c>
    </row>
    <row r="4" spans="1:7" ht="12" customHeight="1">
      <c r="A4" s="3" t="s">
        <v>671</v>
      </c>
      <c r="B4" s="3" t="s">
        <v>672</v>
      </c>
      <c r="C4" s="5"/>
      <c r="D4" s="5"/>
      <c r="E4" s="5"/>
      <c r="F4" s="5"/>
      <c r="G4" s="5"/>
    </row>
    <row r="5" spans="1:7" ht="13.7" customHeight="1">
      <c r="A5" s="5"/>
      <c r="B5" s="3" t="s">
        <v>673</v>
      </c>
      <c r="C5" s="3" t="s">
        <v>674</v>
      </c>
      <c r="D5" s="3" t="s">
        <v>675</v>
      </c>
      <c r="E5" s="3" t="s">
        <v>676</v>
      </c>
      <c r="F5" s="5"/>
      <c r="G5" s="5"/>
    </row>
    <row r="6" spans="1:7" ht="13.9" customHeight="1">
      <c r="A6" s="5"/>
      <c r="B6" s="3" t="s">
        <v>677</v>
      </c>
      <c r="C6" s="3" t="s">
        <v>681</v>
      </c>
      <c r="D6" s="3" t="s">
        <v>675</v>
      </c>
      <c r="E6" s="3" t="s">
        <v>679</v>
      </c>
      <c r="F6" s="5"/>
      <c r="G6" s="5"/>
    </row>
    <row r="7" spans="1:7" ht="13.7" customHeight="1">
      <c r="A7" s="5"/>
      <c r="B7" s="3" t="s">
        <v>736</v>
      </c>
      <c r="C7" s="3" t="s">
        <v>1145</v>
      </c>
      <c r="D7" s="3" t="s">
        <v>675</v>
      </c>
      <c r="E7" s="3" t="s">
        <v>682</v>
      </c>
      <c r="F7" s="5"/>
      <c r="G7" s="5"/>
    </row>
    <row r="8" spans="1:7" ht="13.7" customHeight="1">
      <c r="A8" s="5"/>
      <c r="B8" s="3" t="s">
        <v>683</v>
      </c>
      <c r="C8" s="3" t="s">
        <v>1147</v>
      </c>
      <c r="D8" s="3" t="s">
        <v>675</v>
      </c>
      <c r="E8" s="3" t="s">
        <v>682</v>
      </c>
      <c r="F8" s="5"/>
      <c r="G8" s="5"/>
    </row>
    <row r="9" spans="1:7" ht="12" customHeight="1">
      <c r="A9" s="5"/>
      <c r="B9" s="5"/>
      <c r="C9" s="5"/>
      <c r="D9" s="5"/>
      <c r="E9" s="878" t="s">
        <v>685</v>
      </c>
      <c r="F9" s="878"/>
      <c r="G9" s="5"/>
    </row>
    <row r="10" spans="1:7" ht="12" customHeight="1">
      <c r="A10" s="3" t="s">
        <v>686</v>
      </c>
      <c r="B10" s="3" t="s">
        <v>687</v>
      </c>
      <c r="C10" s="5"/>
      <c r="D10" s="5"/>
      <c r="E10" s="5"/>
      <c r="F10" s="5"/>
      <c r="G10" s="5"/>
    </row>
    <row r="11" spans="1:7" ht="13.9" customHeight="1">
      <c r="A11" s="5"/>
      <c r="B11" s="3" t="s">
        <v>1189</v>
      </c>
      <c r="C11" s="5"/>
      <c r="D11" s="3" t="s">
        <v>731</v>
      </c>
      <c r="E11" s="3" t="s">
        <v>1190</v>
      </c>
      <c r="F11" s="5"/>
      <c r="G11" s="5"/>
    </row>
    <row r="12" spans="1:7" ht="13.7" customHeight="1">
      <c r="A12" s="5"/>
      <c r="B12" s="3" t="s">
        <v>1158</v>
      </c>
      <c r="C12" s="5"/>
      <c r="D12" s="3" t="s">
        <v>690</v>
      </c>
      <c r="E12" s="3" t="s">
        <v>738</v>
      </c>
      <c r="F12" s="5"/>
      <c r="G12" s="5"/>
    </row>
    <row r="13" spans="1:7" ht="13.9" customHeight="1">
      <c r="A13" s="5"/>
      <c r="B13" s="3" t="s">
        <v>771</v>
      </c>
      <c r="C13" s="5"/>
      <c r="D13" s="3" t="s">
        <v>690</v>
      </c>
      <c r="E13" s="3" t="s">
        <v>1191</v>
      </c>
      <c r="F13" s="5"/>
      <c r="G13" s="5"/>
    </row>
    <row r="14" spans="1:7" ht="13.7" customHeight="1">
      <c r="A14" s="5"/>
      <c r="B14" s="3" t="s">
        <v>727</v>
      </c>
      <c r="C14" s="5"/>
      <c r="D14" s="3" t="s">
        <v>848</v>
      </c>
      <c r="E14" s="3" t="s">
        <v>778</v>
      </c>
      <c r="F14" s="5"/>
      <c r="G14" s="5"/>
    </row>
    <row r="15" spans="1:7" ht="13.7" customHeight="1">
      <c r="A15" s="5"/>
      <c r="B15" s="3" t="s">
        <v>1043</v>
      </c>
      <c r="C15" s="5"/>
      <c r="D15" s="3" t="s">
        <v>690</v>
      </c>
      <c r="E15" s="3" t="s">
        <v>713</v>
      </c>
      <c r="F15" s="5"/>
      <c r="G15" s="5"/>
    </row>
    <row r="16" spans="1:7" ht="12" customHeight="1">
      <c r="A16" s="5"/>
      <c r="B16" s="5"/>
      <c r="C16" s="5"/>
      <c r="D16" s="5"/>
      <c r="E16" s="878" t="s">
        <v>698</v>
      </c>
      <c r="F16" s="878"/>
      <c r="G16" s="5"/>
    </row>
    <row r="17" spans="1:7" ht="12" customHeight="1">
      <c r="A17" s="3" t="s">
        <v>699</v>
      </c>
      <c r="B17" s="3" t="s">
        <v>700</v>
      </c>
      <c r="C17" s="5"/>
      <c r="D17" s="5"/>
      <c r="E17" s="5"/>
      <c r="F17" s="5"/>
      <c r="G17" s="5"/>
    </row>
    <row r="18" spans="1:7" ht="12" customHeight="1">
      <c r="A18" s="5"/>
      <c r="B18" s="5"/>
      <c r="C18" s="5"/>
      <c r="D18" s="5"/>
      <c r="E18" s="5"/>
      <c r="F18" s="5"/>
      <c r="G18" s="5"/>
    </row>
    <row r="19" spans="1:7" ht="12" customHeight="1">
      <c r="A19" s="5"/>
      <c r="B19" s="5"/>
      <c r="C19" s="5"/>
      <c r="D19" s="5"/>
      <c r="E19" s="878" t="s">
        <v>701</v>
      </c>
      <c r="F19" s="878"/>
      <c r="G19" s="5"/>
    </row>
    <row r="20" spans="1:7" ht="12" customHeight="1">
      <c r="A20" s="5"/>
      <c r="B20" s="5"/>
      <c r="C20" s="5"/>
      <c r="D20" s="5"/>
      <c r="E20" s="5"/>
      <c r="F20" s="5"/>
      <c r="G20" s="5"/>
    </row>
    <row r="21" spans="1:7" ht="12" customHeight="1">
      <c r="A21" s="3" t="s">
        <v>702</v>
      </c>
      <c r="B21" s="878" t="s">
        <v>703</v>
      </c>
      <c r="C21" s="878"/>
      <c r="D21" s="878"/>
      <c r="E21" s="878"/>
      <c r="F21" s="878"/>
      <c r="G21" s="5"/>
    </row>
    <row r="22" spans="1:7" ht="12" customHeight="1">
      <c r="A22" s="3" t="s">
        <v>704</v>
      </c>
      <c r="B22" s="875" t="s">
        <v>843</v>
      </c>
      <c r="C22" s="875"/>
      <c r="D22" s="875"/>
      <c r="E22" s="876" t="s">
        <v>706</v>
      </c>
      <c r="F22" s="876"/>
      <c r="G22" s="5"/>
    </row>
    <row r="23" spans="1:7" ht="12" customHeight="1">
      <c r="A23" s="3" t="s">
        <v>707</v>
      </c>
      <c r="B23" s="877" t="s">
        <v>708</v>
      </c>
      <c r="C23" s="877"/>
      <c r="D23" s="877"/>
      <c r="E23" s="877"/>
      <c r="F23" s="877"/>
      <c r="G23" s="5"/>
    </row>
    <row r="24" spans="1:7" ht="12" customHeight="1">
      <c r="A24" s="26"/>
      <c r="B24" s="30"/>
      <c r="C24" s="30"/>
      <c r="D24" s="30"/>
      <c r="E24" s="30"/>
      <c r="F24" s="30"/>
      <c r="G24" s="28"/>
    </row>
    <row r="25" spans="1:7" ht="12" customHeight="1">
      <c r="A25" s="64" t="s">
        <v>2245</v>
      </c>
      <c r="B25" s="30"/>
      <c r="C25" s="30"/>
      <c r="D25" s="30"/>
      <c r="E25" s="30"/>
      <c r="F25" s="30"/>
      <c r="G25" s="28"/>
    </row>
    <row r="26" spans="1:7" ht="12" customHeight="1">
      <c r="A26" s="26"/>
      <c r="B26" s="30"/>
      <c r="C26" s="30"/>
      <c r="D26" s="30"/>
      <c r="E26" s="30"/>
      <c r="F26" s="30"/>
      <c r="G26" s="28"/>
    </row>
    <row r="27" spans="1:7" ht="35.1" customHeight="1">
      <c r="A27" s="6" t="s">
        <v>747</v>
      </c>
      <c r="B27" s="6" t="s">
        <v>748</v>
      </c>
      <c r="C27" s="6" t="s">
        <v>749</v>
      </c>
      <c r="D27" s="6" t="s">
        <v>750</v>
      </c>
      <c r="E27" s="6" t="s">
        <v>751</v>
      </c>
      <c r="F27" s="7" t="s">
        <v>752</v>
      </c>
      <c r="G27" s="7" t="s">
        <v>753</v>
      </c>
    </row>
    <row r="28" spans="1:7" ht="12" customHeight="1">
      <c r="A28" s="3" t="s">
        <v>671</v>
      </c>
      <c r="B28" s="3" t="s">
        <v>672</v>
      </c>
      <c r="C28" s="5"/>
      <c r="D28" s="5"/>
      <c r="E28" s="5"/>
      <c r="F28" s="5"/>
      <c r="G28" s="5"/>
    </row>
    <row r="29" spans="1:7" ht="13.7" customHeight="1">
      <c r="A29" s="5"/>
      <c r="B29" s="3" t="s">
        <v>673</v>
      </c>
      <c r="C29" s="3" t="s">
        <v>674</v>
      </c>
      <c r="D29" s="3" t="s">
        <v>675</v>
      </c>
      <c r="E29" s="3" t="s">
        <v>768</v>
      </c>
      <c r="F29" s="5"/>
      <c r="G29" s="5"/>
    </row>
    <row r="30" spans="1:7" ht="13.7" customHeight="1">
      <c r="A30" s="5"/>
      <c r="B30" s="3" t="s">
        <v>677</v>
      </c>
      <c r="C30" s="3" t="s">
        <v>681</v>
      </c>
      <c r="D30" s="3" t="s">
        <v>675</v>
      </c>
      <c r="E30" s="3" t="s">
        <v>734</v>
      </c>
      <c r="F30" s="5"/>
      <c r="G30" s="5"/>
    </row>
    <row r="31" spans="1:7" ht="13.9" customHeight="1">
      <c r="A31" s="5"/>
      <c r="B31" s="3" t="s">
        <v>736</v>
      </c>
      <c r="C31" s="3" t="s">
        <v>1145</v>
      </c>
      <c r="D31" s="3" t="s">
        <v>675</v>
      </c>
      <c r="E31" s="3" t="s">
        <v>774</v>
      </c>
      <c r="F31" s="5"/>
      <c r="G31" s="5"/>
    </row>
    <row r="32" spans="1:7" ht="13.7" customHeight="1">
      <c r="A32" s="5"/>
      <c r="B32" s="3" t="s">
        <v>683</v>
      </c>
      <c r="C32" s="3" t="s">
        <v>1147</v>
      </c>
      <c r="D32" s="3" t="s">
        <v>675</v>
      </c>
      <c r="E32" s="3" t="s">
        <v>858</v>
      </c>
      <c r="F32" s="5"/>
      <c r="G32" s="5"/>
    </row>
    <row r="33" spans="1:7" ht="12" customHeight="1">
      <c r="A33" s="5"/>
      <c r="B33" s="5"/>
      <c r="C33" s="5"/>
      <c r="D33" s="5"/>
      <c r="E33" s="878" t="s">
        <v>685</v>
      </c>
      <c r="F33" s="878"/>
      <c r="G33" s="5"/>
    </row>
    <row r="34" spans="1:7" ht="12" customHeight="1">
      <c r="A34" s="3" t="s">
        <v>686</v>
      </c>
      <c r="B34" s="3" t="s">
        <v>687</v>
      </c>
      <c r="C34" s="5"/>
      <c r="D34" s="5"/>
      <c r="E34" s="5"/>
      <c r="F34" s="5"/>
      <c r="G34" s="5"/>
    </row>
    <row r="35" spans="1:7" ht="13.7" customHeight="1">
      <c r="A35" s="5"/>
      <c r="B35" s="3" t="s">
        <v>1192</v>
      </c>
      <c r="C35" s="5"/>
      <c r="D35" s="3" t="s">
        <v>731</v>
      </c>
      <c r="E35" s="3" t="s">
        <v>742</v>
      </c>
      <c r="F35" s="5"/>
      <c r="G35" s="5"/>
    </row>
    <row r="36" spans="1:7" ht="13.9" customHeight="1">
      <c r="A36" s="5"/>
      <c r="B36" s="3" t="s">
        <v>1158</v>
      </c>
      <c r="C36" s="5"/>
      <c r="D36" s="3" t="s">
        <v>690</v>
      </c>
      <c r="E36" s="3" t="s">
        <v>738</v>
      </c>
      <c r="F36" s="5"/>
      <c r="G36" s="5"/>
    </row>
    <row r="37" spans="1:7" ht="13.7" customHeight="1">
      <c r="A37" s="5"/>
      <c r="B37" s="3" t="s">
        <v>1193</v>
      </c>
      <c r="C37" s="5"/>
      <c r="D37" s="3" t="s">
        <v>848</v>
      </c>
      <c r="E37" s="3" t="s">
        <v>1194</v>
      </c>
      <c r="F37" s="5"/>
      <c r="G37" s="5"/>
    </row>
    <row r="38" spans="1:7" ht="12" customHeight="1">
      <c r="A38" s="5"/>
      <c r="B38" s="5"/>
      <c r="C38" s="5"/>
      <c r="D38" s="5"/>
      <c r="E38" s="878" t="s">
        <v>698</v>
      </c>
      <c r="F38" s="878"/>
      <c r="G38" s="5"/>
    </row>
    <row r="39" spans="1:7" ht="12" customHeight="1">
      <c r="A39" s="3" t="s">
        <v>699</v>
      </c>
      <c r="B39" s="3" t="s">
        <v>700</v>
      </c>
      <c r="C39" s="5"/>
      <c r="D39" s="5"/>
      <c r="E39" s="5"/>
      <c r="F39" s="5"/>
      <c r="G39" s="5"/>
    </row>
    <row r="40" spans="1:7" ht="12" customHeight="1">
      <c r="A40" s="5"/>
      <c r="B40" s="5"/>
      <c r="C40" s="5"/>
      <c r="D40" s="5"/>
      <c r="E40" s="5"/>
      <c r="F40" s="5"/>
      <c r="G40" s="5"/>
    </row>
    <row r="41" spans="1:7" ht="12" customHeight="1">
      <c r="A41" s="5"/>
      <c r="B41" s="5"/>
      <c r="C41" s="5"/>
      <c r="D41" s="5"/>
      <c r="E41" s="878" t="s">
        <v>701</v>
      </c>
      <c r="F41" s="878"/>
      <c r="G41" s="5"/>
    </row>
    <row r="42" spans="1:7" ht="12" customHeight="1">
      <c r="A42" s="5"/>
      <c r="B42" s="5"/>
      <c r="C42" s="5"/>
      <c r="D42" s="5"/>
      <c r="E42" s="5"/>
      <c r="F42" s="5"/>
      <c r="G42" s="5"/>
    </row>
    <row r="43" spans="1:7" ht="12" customHeight="1">
      <c r="A43" s="3" t="s">
        <v>702</v>
      </c>
      <c r="B43" s="878" t="s">
        <v>703</v>
      </c>
      <c r="C43" s="878"/>
      <c r="D43" s="878"/>
      <c r="E43" s="878"/>
      <c r="F43" s="878"/>
      <c r="G43" s="5"/>
    </row>
    <row r="44" spans="1:7" ht="12" customHeight="1">
      <c r="A44" s="3" t="s">
        <v>704</v>
      </c>
      <c r="B44" s="875" t="s">
        <v>843</v>
      </c>
      <c r="C44" s="875"/>
      <c r="D44" s="875"/>
      <c r="E44" s="876" t="s">
        <v>706</v>
      </c>
      <c r="F44" s="876"/>
      <c r="G44" s="5"/>
    </row>
    <row r="45" spans="1:7" ht="12" customHeight="1">
      <c r="A45" s="3" t="s">
        <v>707</v>
      </c>
      <c r="B45" s="877" t="s">
        <v>708</v>
      </c>
      <c r="C45" s="877"/>
      <c r="D45" s="877"/>
      <c r="E45" s="877"/>
      <c r="F45" s="877"/>
      <c r="G45" s="5"/>
    </row>
  </sheetData>
  <mergeCells count="14">
    <mergeCell ref="E9:F9"/>
    <mergeCell ref="E16:F16"/>
    <mergeCell ref="E19:F19"/>
    <mergeCell ref="B21:F21"/>
    <mergeCell ref="B22:D22"/>
    <mergeCell ref="E22:F22"/>
    <mergeCell ref="B44:D44"/>
    <mergeCell ref="E44:F44"/>
    <mergeCell ref="B45:F45"/>
    <mergeCell ref="B23:F23"/>
    <mergeCell ref="E33:F33"/>
    <mergeCell ref="E38:F38"/>
    <mergeCell ref="E41:F41"/>
    <mergeCell ref="B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268</vt:i4>
      </vt:variant>
      <vt:variant>
        <vt:lpstr>Named Ranges</vt:lpstr>
      </vt:variant>
      <vt:variant>
        <vt:i4>8</vt:i4>
      </vt:variant>
    </vt:vector>
  </HeadingPairs>
  <TitlesOfParts>
    <vt:vector size="276" baseType="lpstr">
      <vt:lpstr>page 370</vt:lpstr>
      <vt:lpstr>page 372</vt:lpstr>
      <vt:lpstr>Rekapitulasi</vt:lpstr>
      <vt:lpstr>RAB</vt:lpstr>
      <vt:lpstr>UPAD-BAHAN-ALAT Cetak</vt:lpstr>
      <vt:lpstr>H. SUB</vt:lpstr>
      <vt:lpstr>HSPK</vt:lpstr>
      <vt:lpstr>Cut And Fill</vt:lpstr>
      <vt:lpstr>BECKUP data</vt:lpstr>
      <vt:lpstr>REKAP BECKUP data (2)</vt:lpstr>
      <vt:lpstr>analisa 2019 cetak</vt:lpstr>
      <vt:lpstr>dihitung</vt:lpstr>
      <vt:lpstr>page 442</vt:lpstr>
      <vt:lpstr>page 443</vt:lpstr>
      <vt:lpstr>page 444</vt:lpstr>
      <vt:lpstr>page 445</vt:lpstr>
      <vt:lpstr>page 446</vt:lpstr>
      <vt:lpstr>page 447</vt:lpstr>
      <vt:lpstr>page 448</vt:lpstr>
      <vt:lpstr>page 449</vt:lpstr>
      <vt:lpstr>page 450</vt:lpstr>
      <vt:lpstr>page 451</vt:lpstr>
      <vt:lpstr>page 452</vt:lpstr>
      <vt:lpstr>page 453</vt:lpstr>
      <vt:lpstr>page 454</vt:lpstr>
      <vt:lpstr>page 455</vt:lpstr>
      <vt:lpstr>page 456</vt:lpstr>
      <vt:lpstr>page 457</vt:lpstr>
      <vt:lpstr>page 458</vt:lpstr>
      <vt:lpstr>page 459</vt:lpstr>
      <vt:lpstr>page 460</vt:lpstr>
      <vt:lpstr>page 461</vt:lpstr>
      <vt:lpstr>page 462</vt:lpstr>
      <vt:lpstr>page 463</vt:lpstr>
      <vt:lpstr>page 464</vt:lpstr>
      <vt:lpstr>page 465</vt:lpstr>
      <vt:lpstr>page 466</vt:lpstr>
      <vt:lpstr>page 467</vt:lpstr>
      <vt:lpstr>page 468</vt:lpstr>
      <vt:lpstr>page 469</vt:lpstr>
      <vt:lpstr>page 470</vt:lpstr>
      <vt:lpstr>page 471</vt:lpstr>
      <vt:lpstr>page 472</vt:lpstr>
      <vt:lpstr>page 473</vt:lpstr>
      <vt:lpstr>page 473 (2)</vt:lpstr>
      <vt:lpstr>page 474</vt:lpstr>
      <vt:lpstr>page 475</vt:lpstr>
      <vt:lpstr>page 476</vt:lpstr>
      <vt:lpstr>page 477</vt:lpstr>
      <vt:lpstr>page 478</vt:lpstr>
      <vt:lpstr>page 479</vt:lpstr>
      <vt:lpstr>page 480</vt:lpstr>
      <vt:lpstr>page 481</vt:lpstr>
      <vt:lpstr>page 482</vt:lpstr>
      <vt:lpstr>page 483</vt:lpstr>
      <vt:lpstr>page 484</vt:lpstr>
      <vt:lpstr>page 485</vt:lpstr>
      <vt:lpstr>page 486</vt:lpstr>
      <vt:lpstr>page 487</vt:lpstr>
      <vt:lpstr>page 488</vt:lpstr>
      <vt:lpstr>page 489</vt:lpstr>
      <vt:lpstr>page 490</vt:lpstr>
      <vt:lpstr>page 491</vt:lpstr>
      <vt:lpstr>page 492</vt:lpstr>
      <vt:lpstr>page 493</vt:lpstr>
      <vt:lpstr>page 494</vt:lpstr>
      <vt:lpstr>page 495</vt:lpstr>
      <vt:lpstr>page 496</vt:lpstr>
      <vt:lpstr>page 497</vt:lpstr>
      <vt:lpstr>page 498</vt:lpstr>
      <vt:lpstr>page 499</vt:lpstr>
      <vt:lpstr>page 500</vt:lpstr>
      <vt:lpstr>page 501</vt:lpstr>
      <vt:lpstr>page 502</vt:lpstr>
      <vt:lpstr>page 503</vt:lpstr>
      <vt:lpstr>page 504</vt:lpstr>
      <vt:lpstr>page 505</vt:lpstr>
      <vt:lpstr>page 506</vt:lpstr>
      <vt:lpstr>page 507</vt:lpstr>
      <vt:lpstr>page 508</vt:lpstr>
      <vt:lpstr>page 509</vt:lpstr>
      <vt:lpstr>page 509 (2)</vt:lpstr>
      <vt:lpstr>page 510</vt:lpstr>
      <vt:lpstr>page 511</vt:lpstr>
      <vt:lpstr>page 512</vt:lpstr>
      <vt:lpstr>page 513</vt:lpstr>
      <vt:lpstr>page 514</vt:lpstr>
      <vt:lpstr>page 515</vt:lpstr>
      <vt:lpstr>page 516</vt:lpstr>
      <vt:lpstr>page 517</vt:lpstr>
      <vt:lpstr>page 518</vt:lpstr>
      <vt:lpstr>page 519</vt:lpstr>
      <vt:lpstr>page 520</vt:lpstr>
      <vt:lpstr>page 521</vt:lpstr>
      <vt:lpstr>page 522</vt:lpstr>
      <vt:lpstr>page 523</vt:lpstr>
      <vt:lpstr>page 524</vt:lpstr>
      <vt:lpstr>page 525</vt:lpstr>
      <vt:lpstr>page 526</vt:lpstr>
      <vt:lpstr>page 527</vt:lpstr>
      <vt:lpstr>page 528</vt:lpstr>
      <vt:lpstr>page 529</vt:lpstr>
      <vt:lpstr>page 530</vt:lpstr>
      <vt:lpstr>page 530 (2)</vt:lpstr>
      <vt:lpstr>page 531</vt:lpstr>
      <vt:lpstr>page 532</vt:lpstr>
      <vt:lpstr>page 533</vt:lpstr>
      <vt:lpstr>page 534</vt:lpstr>
      <vt:lpstr>page 535</vt:lpstr>
      <vt:lpstr>page 536</vt:lpstr>
      <vt:lpstr>page 537</vt:lpstr>
      <vt:lpstr>page 538</vt:lpstr>
      <vt:lpstr>page 539</vt:lpstr>
      <vt:lpstr>page 540</vt:lpstr>
      <vt:lpstr>page 541</vt:lpstr>
      <vt:lpstr>page 542</vt:lpstr>
      <vt:lpstr>page 543</vt:lpstr>
      <vt:lpstr>page 544</vt:lpstr>
      <vt:lpstr>page 544 (2)</vt:lpstr>
      <vt:lpstr>page 545</vt:lpstr>
      <vt:lpstr>page 546</vt:lpstr>
      <vt:lpstr>page 547</vt:lpstr>
      <vt:lpstr>page 548</vt:lpstr>
      <vt:lpstr>page 549</vt:lpstr>
      <vt:lpstr>page 550</vt:lpstr>
      <vt:lpstr>page 551</vt:lpstr>
      <vt:lpstr>page 552</vt:lpstr>
      <vt:lpstr>page 553</vt:lpstr>
      <vt:lpstr>page 554</vt:lpstr>
      <vt:lpstr>page 555</vt:lpstr>
      <vt:lpstr>page 556</vt:lpstr>
      <vt:lpstr>page 557</vt:lpstr>
      <vt:lpstr>page 558</vt:lpstr>
      <vt:lpstr>page 559</vt:lpstr>
      <vt:lpstr>page 560</vt:lpstr>
      <vt:lpstr>page 561</vt:lpstr>
      <vt:lpstr>page 562</vt:lpstr>
      <vt:lpstr>page 563</vt:lpstr>
      <vt:lpstr>page 564</vt:lpstr>
      <vt:lpstr>page 565</vt:lpstr>
      <vt:lpstr>page 566</vt:lpstr>
      <vt:lpstr>page 566 (2)</vt:lpstr>
      <vt:lpstr>page 567</vt:lpstr>
      <vt:lpstr>page 568</vt:lpstr>
      <vt:lpstr>page 569</vt:lpstr>
      <vt:lpstr>page 570</vt:lpstr>
      <vt:lpstr>page 571</vt:lpstr>
      <vt:lpstr>page 572</vt:lpstr>
      <vt:lpstr>page 573</vt:lpstr>
      <vt:lpstr>page 574</vt:lpstr>
      <vt:lpstr>page 575</vt:lpstr>
      <vt:lpstr>page 576</vt:lpstr>
      <vt:lpstr>page 577</vt:lpstr>
      <vt:lpstr>page 578</vt:lpstr>
      <vt:lpstr>page 579</vt:lpstr>
      <vt:lpstr>page 580</vt:lpstr>
      <vt:lpstr>page 581</vt:lpstr>
      <vt:lpstr>page 582</vt:lpstr>
      <vt:lpstr>page 583</vt:lpstr>
      <vt:lpstr>page 584</vt:lpstr>
      <vt:lpstr>page 584 (2)</vt:lpstr>
      <vt:lpstr>page 585</vt:lpstr>
      <vt:lpstr>page 586</vt:lpstr>
      <vt:lpstr>page 587</vt:lpstr>
      <vt:lpstr>page 588</vt:lpstr>
      <vt:lpstr>page 589</vt:lpstr>
      <vt:lpstr>page 590</vt:lpstr>
      <vt:lpstr>page 591</vt:lpstr>
      <vt:lpstr>page 592</vt:lpstr>
      <vt:lpstr>page 593</vt:lpstr>
      <vt:lpstr>page 594</vt:lpstr>
      <vt:lpstr>page 595</vt:lpstr>
      <vt:lpstr>page 596</vt:lpstr>
      <vt:lpstr>page 597</vt:lpstr>
      <vt:lpstr>page 598</vt:lpstr>
      <vt:lpstr>page 599</vt:lpstr>
      <vt:lpstr>page 600</vt:lpstr>
      <vt:lpstr>page 601</vt:lpstr>
      <vt:lpstr>page 602</vt:lpstr>
      <vt:lpstr>page 603</vt:lpstr>
      <vt:lpstr>page 604</vt:lpstr>
      <vt:lpstr>page 605</vt:lpstr>
      <vt:lpstr>page 606</vt:lpstr>
      <vt:lpstr>page 607</vt:lpstr>
      <vt:lpstr>page 608</vt:lpstr>
      <vt:lpstr>page 609</vt:lpstr>
      <vt:lpstr>page 610</vt:lpstr>
      <vt:lpstr>page 611</vt:lpstr>
      <vt:lpstr>page 612</vt:lpstr>
      <vt:lpstr>page 613</vt:lpstr>
      <vt:lpstr>page 614</vt:lpstr>
      <vt:lpstr>page 615</vt:lpstr>
      <vt:lpstr>page 616</vt:lpstr>
      <vt:lpstr>page 617</vt:lpstr>
      <vt:lpstr>page 618</vt:lpstr>
      <vt:lpstr>page 619</vt:lpstr>
      <vt:lpstr>page 620</vt:lpstr>
      <vt:lpstr>page 621</vt:lpstr>
      <vt:lpstr>page 622</vt:lpstr>
      <vt:lpstr>page 623</vt:lpstr>
      <vt:lpstr>page 624</vt:lpstr>
      <vt:lpstr>page 625</vt:lpstr>
      <vt:lpstr>page 626</vt:lpstr>
      <vt:lpstr>page 627</vt:lpstr>
      <vt:lpstr>page 628</vt:lpstr>
      <vt:lpstr>page 629</vt:lpstr>
      <vt:lpstr>page 630</vt:lpstr>
      <vt:lpstr>page 631</vt:lpstr>
      <vt:lpstr>page 632</vt:lpstr>
      <vt:lpstr>page 633</vt:lpstr>
      <vt:lpstr>page 634</vt:lpstr>
      <vt:lpstr>page 635</vt:lpstr>
      <vt:lpstr>page 636</vt:lpstr>
      <vt:lpstr>page 637</vt:lpstr>
      <vt:lpstr>page 638</vt:lpstr>
      <vt:lpstr>page 639</vt:lpstr>
      <vt:lpstr>page 640</vt:lpstr>
      <vt:lpstr>page 641</vt:lpstr>
      <vt:lpstr>page 642</vt:lpstr>
      <vt:lpstr>page 643</vt:lpstr>
      <vt:lpstr>page 644</vt:lpstr>
      <vt:lpstr>page 645</vt:lpstr>
      <vt:lpstr>page 646</vt:lpstr>
      <vt:lpstr>page 647</vt:lpstr>
      <vt:lpstr>page 648</vt:lpstr>
      <vt:lpstr>page 649</vt:lpstr>
      <vt:lpstr>page 650</vt:lpstr>
      <vt:lpstr>page 651</vt:lpstr>
      <vt:lpstr>page 652</vt:lpstr>
      <vt:lpstr>page 653</vt:lpstr>
      <vt:lpstr>page 654</vt:lpstr>
      <vt:lpstr>page 655</vt:lpstr>
      <vt:lpstr>page 656</vt:lpstr>
      <vt:lpstr>page 657</vt:lpstr>
      <vt:lpstr>page 658</vt:lpstr>
      <vt:lpstr>page 659</vt:lpstr>
      <vt:lpstr>page 660</vt:lpstr>
      <vt:lpstr>page 661</vt:lpstr>
      <vt:lpstr>page 662</vt:lpstr>
      <vt:lpstr>page 663</vt:lpstr>
      <vt:lpstr>page 663 2</vt:lpstr>
      <vt:lpstr>page 664</vt:lpstr>
      <vt:lpstr>page 665</vt:lpstr>
      <vt:lpstr>page 666</vt:lpstr>
      <vt:lpstr>page 667</vt:lpstr>
      <vt:lpstr>page 668</vt:lpstr>
      <vt:lpstr>page 669</vt:lpstr>
      <vt:lpstr>page 670</vt:lpstr>
      <vt:lpstr>page 671</vt:lpstr>
      <vt:lpstr>page 672</vt:lpstr>
      <vt:lpstr>page 673</vt:lpstr>
      <vt:lpstr>page 674</vt:lpstr>
      <vt:lpstr>page 675</vt:lpstr>
      <vt:lpstr>page 676</vt:lpstr>
      <vt:lpstr>page 677</vt:lpstr>
      <vt:lpstr>page 677 (2)</vt:lpstr>
      <vt:lpstr>page 678</vt:lpstr>
      <vt:lpstr>page 679</vt:lpstr>
      <vt:lpstr>page 680</vt:lpstr>
      <vt:lpstr>page 681</vt:lpstr>
      <vt:lpstr>page 682</vt:lpstr>
      <vt:lpstr>page 683</vt:lpstr>
      <vt:lpstr>page 683 (2)</vt:lpstr>
      <vt:lpstr>page 684</vt:lpstr>
      <vt:lpstr>page 685</vt:lpstr>
      <vt:lpstr>page 686</vt:lpstr>
      <vt:lpstr>page 687</vt:lpstr>
      <vt:lpstr>page 696</vt:lpstr>
      <vt:lpstr>'analisa 2019 cetak'!Print_Area</vt:lpstr>
      <vt:lpstr>dihitung!Print_Area</vt:lpstr>
      <vt:lpstr>'H. SUB'!Print_Area</vt:lpstr>
      <vt:lpstr>HSPK!Print_Area</vt:lpstr>
      <vt:lpstr>RAB!Print_Area</vt:lpstr>
      <vt:lpstr>Rekapitulasi!Print_Area</vt:lpstr>
      <vt:lpstr>'UPAD-BAHAN-ALAT Cetak'!Print_Area</vt:lpstr>
      <vt:lpstr>'UPAD-BAHAN-ALAT Cetak'!Print_Titles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fakhrulfakhrul25@gmail.com</dc:creator>
  <cp:lastModifiedBy>Lenovo</cp:lastModifiedBy>
  <cp:lastPrinted>2023-05-09T07:37:11Z</cp:lastPrinted>
  <dcterms:created xsi:type="dcterms:W3CDTF">2017-02-14T09:57:47Z</dcterms:created>
  <dcterms:modified xsi:type="dcterms:W3CDTF">2023-05-09T07:40:22Z</dcterms:modified>
</cp:coreProperties>
</file>